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oshiko.okamoto\Documents\07 健康日本21計画\第３期（R5～）\パブリックコメント\"/>
    </mc:Choice>
  </mc:AlternateContent>
  <xr:revisionPtr revIDLastSave="0" documentId="13_ncr:1_{C9541759-AB83-45E2-8470-E455BDC49B6C}" xr6:coauthVersionLast="47" xr6:coauthVersionMax="47" xr10:uidLastSave="{00000000-0000-0000-0000-000000000000}"/>
  <bookViews>
    <workbookView xWindow="-108" yWindow="-108" windowWidth="23256" windowHeight="12456" activeTab="1" xr2:uid="{8B8AAD17-8A2E-4F25-9C52-ED70AF89D512}"/>
  </bookViews>
  <sheets>
    <sheet name="別表１" sheetId="1" r:id="rId1"/>
    <sheet name="別表２" sheetId="2" r:id="rId2"/>
  </sheets>
  <definedNames>
    <definedName name="_xlnm.Print_Area" localSheetId="1">別表２!$B$1:$AR$63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43" i="2" l="1"/>
  <c r="AV43" i="2"/>
  <c r="AW44" i="2" s="1"/>
  <c r="AJ25" i="2"/>
  <c r="AH25" i="2"/>
  <c r="AF25" i="2"/>
  <c r="AD25" i="2"/>
  <c r="AB25" i="2"/>
  <c r="Z25" i="2"/>
  <c r="AJ23" i="2"/>
  <c r="AH23" i="2"/>
  <c r="AF23" i="2"/>
  <c r="AD23" i="2"/>
  <c r="AB23" i="2"/>
  <c r="Z23" i="2"/>
  <c r="AJ21" i="2"/>
  <c r="AH21" i="2"/>
  <c r="AF21" i="2"/>
  <c r="AD21" i="2"/>
  <c r="AB21" i="2"/>
  <c r="Z21" i="2"/>
  <c r="AJ19" i="2"/>
  <c r="AH19" i="2"/>
  <c r="AF19" i="2"/>
  <c r="AD19" i="2"/>
  <c r="AB19" i="2"/>
  <c r="Z19" i="2"/>
  <c r="AJ17" i="2"/>
  <c r="AH17" i="2"/>
  <c r="AF17" i="2"/>
  <c r="AJ15" i="2"/>
  <c r="AH15" i="2"/>
  <c r="AF15" i="2"/>
  <c r="AD15" i="2"/>
  <c r="AB15" i="2"/>
  <c r="Z15" i="2"/>
  <c r="AJ13" i="2"/>
  <c r="AH13" i="2"/>
  <c r="AF13" i="2"/>
  <c r="AD13" i="2"/>
  <c r="AB13" i="2"/>
  <c r="Z13" i="2"/>
  <c r="AJ11" i="2"/>
  <c r="AH11" i="2"/>
  <c r="AF11" i="2"/>
  <c r="AD11" i="2"/>
  <c r="AB11" i="2"/>
  <c r="Z11" i="2"/>
  <c r="R32" i="1" l="1"/>
  <c r="P32" i="1"/>
  <c r="N32" i="1"/>
  <c r="L32" i="1"/>
  <c r="T41" i="1"/>
  <c r="T40" i="1"/>
  <c r="R41" i="1"/>
  <c r="R40" i="1"/>
  <c r="P41" i="1"/>
  <c r="P40" i="1"/>
  <c r="N41" i="1"/>
  <c r="N40" i="1"/>
  <c r="L41" i="1"/>
  <c r="L40" i="1"/>
  <c r="J41" i="1"/>
  <c r="J40" i="1"/>
  <c r="L34" i="1" l="1"/>
  <c r="L33" i="1"/>
  <c r="J34" i="1" l="1"/>
  <c r="J33" i="1"/>
  <c r="T23" i="1"/>
  <c r="T22" i="1"/>
  <c r="R23" i="1"/>
  <c r="R22" i="1"/>
  <c r="P23" i="1"/>
  <c r="P22" i="1"/>
  <c r="N23" i="1"/>
  <c r="N22" i="1"/>
  <c r="L22" i="1"/>
  <c r="J23" i="1"/>
  <c r="J22" i="1"/>
  <c r="T16" i="1"/>
  <c r="R16" i="1"/>
  <c r="P16" i="1"/>
  <c r="N16" i="1"/>
  <c r="L16" i="1"/>
  <c r="J16" i="1"/>
  <c r="I16" i="1"/>
  <c r="T15" i="1"/>
  <c r="R15" i="1"/>
  <c r="P15" i="1"/>
  <c r="N15" i="1"/>
  <c r="L15" i="1"/>
  <c r="J15" i="1"/>
</calcChain>
</file>

<file path=xl/sharedStrings.xml><?xml version="1.0" encoding="utf-8"?>
<sst xmlns="http://schemas.openxmlformats.org/spreadsheetml/2006/main" count="643" uniqueCount="371">
  <si>
    <t>分野</t>
  </si>
  <si>
    <t>項目</t>
  </si>
  <si>
    <t>平成25年度</t>
  </si>
  <si>
    <t>平成26年度</t>
  </si>
  <si>
    <t>平成27年度</t>
  </si>
  <si>
    <t>平成28年度</t>
  </si>
  <si>
    <t>平成29年度</t>
  </si>
  <si>
    <t>がん</t>
  </si>
  <si>
    <t>平成27年</t>
  </si>
  <si>
    <t>②がん検診受診率の向上</t>
  </si>
  <si>
    <t>平成28年</t>
  </si>
  <si>
    <t>―</t>
  </si>
  <si>
    <t>循環器疾患</t>
  </si>
  <si>
    <t>①脳血管疾患・虚血性心疾患の年齢調整死亡率の減少</t>
  </si>
  <si>
    <t>男性　34.3　女性　26.3</t>
  </si>
  <si>
    <t>③脂質異常症の減少（LDL160㎎／dl以上の者の割合）</t>
  </si>
  <si>
    <t>④メタボリックシンドローム該当者・予備群の減少</t>
  </si>
  <si>
    <t>26人</t>
  </si>
  <si>
    <t>12人</t>
  </si>
  <si>
    <t>18人</t>
  </si>
  <si>
    <t>⑤特定健康診査・特定保健指導の実施率の向上</t>
  </si>
  <si>
    <t>　・特定健康診査の実施率</t>
  </si>
  <si>
    <t>　・特定保健指導の終了率</t>
  </si>
  <si>
    <t>糖尿病</t>
  </si>
  <si>
    <t>0人</t>
  </si>
  <si>
    <t>平成34年</t>
  </si>
  <si>
    <t>1人</t>
  </si>
  <si>
    <t>（治療中でHbA1cがJDS値8.0％、NGSP値8.4％以上）</t>
  </si>
  <si>
    <t>④糖尿病有病者の増加の抑制（国保レセ5月）</t>
  </si>
  <si>
    <t>維持</t>
  </si>
  <si>
    <t>40人</t>
  </si>
  <si>
    <t>38人</t>
  </si>
  <si>
    <t>41人</t>
  </si>
  <si>
    <t>42人</t>
  </si>
  <si>
    <t>①   歯周病を有する者の割合の減少（40～70代 ４mm以上）</t>
  </si>
  <si>
    <t>減少</t>
  </si>
  <si>
    <t>②    乳幼児・学齢期のう蝕のない者の増加</t>
  </si>
  <si>
    <t>③    過去１年間に歯科検診を受診した者の増加</t>
  </si>
  <si>
    <t>増加</t>
  </si>
  <si>
    <t>①   適正体重を維持している者の増加（肥満、やせの減少）</t>
  </si>
  <si>
    <t>平成26年</t>
  </si>
  <si>
    <t>飲酒</t>
  </si>
  <si>
    <t>③   生活習慣病のリスクを高める量を飲酒している者の割合の低減</t>
  </si>
  <si>
    <t>女性　6.3％</t>
  </si>
  <si>
    <t>喫煙</t>
  </si>
  <si>
    <t>休養</t>
  </si>
  <si>
    <t>心の健康</t>
  </si>
  <si>
    <t>死亡率（人口10万対）～自殺</t>
  </si>
  <si>
    <t>平成30年度</t>
  </si>
  <si>
    <t>令和元年度</t>
  </si>
  <si>
    <t>令和２年度</t>
  </si>
  <si>
    <t>令和３年度</t>
  </si>
  <si>
    <t>令和４年度</t>
  </si>
  <si>
    <t>村の目標値／年数</t>
    <rPh sb="6" eb="8">
      <t>ネンスウ</t>
    </rPh>
    <phoneticPr fontId="1"/>
  </si>
  <si>
    <t>歯・口腔の健康</t>
    <phoneticPr fontId="1"/>
  </si>
  <si>
    <t>データソース</t>
    <phoneticPr fontId="1"/>
  </si>
  <si>
    <t>国立がん研究センターがん対策情報センター　都道府県別がん死亡データ／全がん死亡率・粗死亡率・年齢調整死亡率（1995～2021年）</t>
    <phoneticPr fontId="1"/>
  </si>
  <si>
    <t>胃がん</t>
    <phoneticPr fontId="1"/>
  </si>
  <si>
    <t>肺がん</t>
    <phoneticPr fontId="1"/>
  </si>
  <si>
    <t>大腸がん</t>
    <phoneticPr fontId="1"/>
  </si>
  <si>
    <t>子宮頚がん</t>
    <phoneticPr fontId="1"/>
  </si>
  <si>
    <t>乳がん</t>
    <phoneticPr fontId="1"/>
  </si>
  <si>
    <t>平成20年度と　比べて25％減少</t>
    <phoneticPr fontId="1"/>
  </si>
  <si>
    <t>男</t>
    <rPh sb="0" eb="1">
      <t>オトコ</t>
    </rPh>
    <phoneticPr fontId="1"/>
  </si>
  <si>
    <t>女</t>
    <rPh sb="0" eb="1">
      <t>オンナ</t>
    </rPh>
    <phoneticPr fontId="1"/>
  </si>
  <si>
    <t>②高血圧の改善（140／90mmHg以上の者の割合）</t>
    <phoneticPr fontId="1"/>
  </si>
  <si>
    <t>20代女性のやせの割合減少（妊娠届出時のやせ割合）</t>
    <phoneticPr fontId="1"/>
  </si>
  <si>
    <t>全出生数中の低体重児の割合の減少</t>
    <phoneticPr fontId="1"/>
  </si>
  <si>
    <t>40～74歳代男性の肥満者の割合の減少</t>
    <phoneticPr fontId="1"/>
  </si>
  <si>
    <t>40～74歳代女性の肥満者の割合の減少</t>
    <phoneticPr fontId="1"/>
  </si>
  <si>
    <t>低栄養傾向（BMI20以下）の高齢者の割合増加の抑制</t>
    <phoneticPr fontId="1"/>
  </si>
  <si>
    <t>３歳児でう蝕がない者の割合の増加</t>
    <phoneticPr fontId="1"/>
  </si>
  <si>
    <t>死亡率（人口10万対）～脳血管疾患</t>
    <phoneticPr fontId="1"/>
  </si>
  <si>
    <t>死亡率（人口10万対）～虚血性心疾患</t>
    <phoneticPr fontId="1"/>
  </si>
  <si>
    <t>③　介護保険サービス利用者の増加の抑制（年度累計）</t>
    <phoneticPr fontId="1"/>
  </si>
  <si>
    <t>1日あたりアルコール摂取　男性40g以上・２合以上</t>
    <phoneticPr fontId="1"/>
  </si>
  <si>
    <t>1日あたりアルコール摂取　女性20g以上・１合以上</t>
    <phoneticPr fontId="1"/>
  </si>
  <si>
    <t>男性　14.0％</t>
    <phoneticPr fontId="1"/>
  </si>
  <si>
    <t>①　喫煙率の減少（喫煙を辞めたいものがやめる）</t>
    <phoneticPr fontId="1"/>
  </si>
  <si>
    <t>③　睡眠による休養を十分とれていない者の割合の減少</t>
    <phoneticPr fontId="1"/>
  </si>
  <si>
    <t>①　自殺者の減少</t>
    <phoneticPr fontId="1"/>
  </si>
  <si>
    <t>身体活動・運動</t>
    <phoneticPr fontId="1"/>
  </si>
  <si>
    <t>栄養・　　　食生活</t>
    <phoneticPr fontId="1"/>
  </si>
  <si>
    <r>
      <t>①75歳未満の年齢調整死亡率の減少（10万人あたり）　　　　　　　　　　　　　　　　　　</t>
    </r>
    <r>
      <rPr>
        <sz val="8"/>
        <color rgb="FFFF0000"/>
        <rFont val="游ゴシック"/>
        <family val="3"/>
        <charset val="128"/>
        <scheme val="minor"/>
      </rPr>
      <t>※市町村データがないため都道府県データ使用、北海道の数値記載</t>
    </r>
    <rPh sb="45" eb="48">
      <t>シチョウソン</t>
    </rPh>
    <rPh sb="56" eb="60">
      <t>トドウフケン</t>
    </rPh>
    <rPh sb="63" eb="65">
      <t>シヨウ</t>
    </rPh>
    <rPh sb="66" eb="69">
      <t>ホッカイドウ</t>
    </rPh>
    <rPh sb="70" eb="72">
      <t>スウチ</t>
    </rPh>
    <rPh sb="72" eb="74">
      <t>キサイ</t>
    </rPh>
    <phoneticPr fontId="1"/>
  </si>
  <si>
    <t>平成29年</t>
    <phoneticPr fontId="1"/>
  </si>
  <si>
    <t>平成34年</t>
    <phoneticPr fontId="1"/>
  </si>
  <si>
    <t>KDB　様式３－２</t>
    <rPh sb="4" eb="6">
      <t>ヨウシキ</t>
    </rPh>
    <phoneticPr fontId="1"/>
  </si>
  <si>
    <t>成人歯科検診受診率</t>
    <rPh sb="0" eb="2">
      <t>セイジン</t>
    </rPh>
    <rPh sb="2" eb="4">
      <t>シカ</t>
    </rPh>
    <rPh sb="4" eb="6">
      <t>ケンシン</t>
    </rPh>
    <rPh sb="6" eb="8">
      <t>ジュシン</t>
    </rPh>
    <rPh sb="8" eb="9">
      <t>リツ</t>
    </rPh>
    <phoneticPr fontId="1"/>
  </si>
  <si>
    <t>３歳歯科検診受診者のうち、う蝕がない者の割合</t>
    <rPh sb="1" eb="2">
      <t>サイ</t>
    </rPh>
    <rPh sb="2" eb="4">
      <t>シカ</t>
    </rPh>
    <rPh sb="4" eb="6">
      <t>ケンシン</t>
    </rPh>
    <rPh sb="6" eb="8">
      <t>ジュシン</t>
    </rPh>
    <rPh sb="8" eb="9">
      <t>シャ</t>
    </rPh>
    <rPh sb="14" eb="15">
      <t>ショク</t>
    </rPh>
    <rPh sb="18" eb="19">
      <t>モノ</t>
    </rPh>
    <rPh sb="20" eb="22">
      <t>ワリアイ</t>
    </rPh>
    <phoneticPr fontId="1"/>
  </si>
  <si>
    <t>成人歯科検診の歯周ポケット4mm以上ある者</t>
    <rPh sb="0" eb="2">
      <t>セイジン</t>
    </rPh>
    <rPh sb="2" eb="4">
      <t>シカ</t>
    </rPh>
    <rPh sb="4" eb="6">
      <t>ケンシン</t>
    </rPh>
    <rPh sb="7" eb="9">
      <t>シシュウ</t>
    </rPh>
    <rPh sb="16" eb="18">
      <t>イジョウ</t>
    </rPh>
    <rPh sb="20" eb="21">
      <t>モノ</t>
    </rPh>
    <phoneticPr fontId="1"/>
  </si>
  <si>
    <t>出生時体重　2,5001g未満の者の割合</t>
    <rPh sb="0" eb="2">
      <t>シュッセイ</t>
    </rPh>
    <rPh sb="2" eb="3">
      <t>ジ</t>
    </rPh>
    <rPh sb="3" eb="5">
      <t>タイジュウ</t>
    </rPh>
    <rPh sb="13" eb="15">
      <t>ミマン</t>
    </rPh>
    <rPh sb="16" eb="17">
      <t>モノ</t>
    </rPh>
    <rPh sb="18" eb="20">
      <t>ワリアイ</t>
    </rPh>
    <phoneticPr fontId="1"/>
  </si>
  <si>
    <t>妊娠届出時　BMI18.5未満の者の割合</t>
    <rPh sb="0" eb="2">
      <t>ニンシン</t>
    </rPh>
    <rPh sb="2" eb="4">
      <t>トドケデ</t>
    </rPh>
    <rPh sb="4" eb="5">
      <t>ジ</t>
    </rPh>
    <rPh sb="13" eb="15">
      <t>ミマン</t>
    </rPh>
    <rPh sb="16" eb="17">
      <t>モノ</t>
    </rPh>
    <rPh sb="18" eb="20">
      <t>ワリアイ</t>
    </rPh>
    <phoneticPr fontId="1"/>
  </si>
  <si>
    <t>後期高齢者健診　BMI20以下の者の割合</t>
    <rPh sb="0" eb="5">
      <t>コウキコウレイシャ</t>
    </rPh>
    <rPh sb="5" eb="7">
      <t>ケンシン</t>
    </rPh>
    <rPh sb="13" eb="15">
      <t>イカ</t>
    </rPh>
    <rPh sb="16" eb="17">
      <t>モノ</t>
    </rPh>
    <rPh sb="18" eb="20">
      <t>ワリアイ</t>
    </rPh>
    <phoneticPr fontId="1"/>
  </si>
  <si>
    <t>地域保健・健康増進事業報告　　　　　　　　　　　　15(8)-01・02・03・04・05</t>
    <rPh sb="0" eb="2">
      <t>チイキ</t>
    </rPh>
    <rPh sb="2" eb="4">
      <t>ホケン</t>
    </rPh>
    <rPh sb="5" eb="9">
      <t>ケンコウゾウシン</t>
    </rPh>
    <rPh sb="9" eb="11">
      <t>ジギョウ</t>
    </rPh>
    <rPh sb="11" eb="13">
      <t>ホウコク</t>
    </rPh>
    <phoneticPr fontId="1"/>
  </si>
  <si>
    <t>北海道保健統計年報　　　　　　　　　　　　　第40表死亡率（人口10万対）　　　　　　　　　選択死因分類・保健所・市町村別</t>
    <rPh sb="0" eb="3">
      <t>ホッカイドウ</t>
    </rPh>
    <rPh sb="3" eb="7">
      <t>ホケントウケイ</t>
    </rPh>
    <rPh sb="7" eb="9">
      <t>ネンポウ</t>
    </rPh>
    <rPh sb="22" eb="23">
      <t>ダイ</t>
    </rPh>
    <rPh sb="25" eb="26">
      <t>ヒョウ</t>
    </rPh>
    <rPh sb="26" eb="28">
      <t>シボウ</t>
    </rPh>
    <rPh sb="28" eb="29">
      <t>リツ</t>
    </rPh>
    <rPh sb="30" eb="32">
      <t>ジンコウ</t>
    </rPh>
    <rPh sb="34" eb="35">
      <t>マン</t>
    </rPh>
    <rPh sb="35" eb="36">
      <t>タイ</t>
    </rPh>
    <rPh sb="46" eb="48">
      <t>センタク</t>
    </rPh>
    <rPh sb="48" eb="50">
      <t>シイン</t>
    </rPh>
    <rPh sb="50" eb="52">
      <t>ブンルイ</t>
    </rPh>
    <rPh sb="53" eb="56">
      <t>ホケンジョ</t>
    </rPh>
    <rPh sb="57" eb="60">
      <t>シチョウソン</t>
    </rPh>
    <rPh sb="60" eb="61">
      <t>ベツ</t>
    </rPh>
    <phoneticPr fontId="1"/>
  </si>
  <si>
    <t>北海道保健統計年報　　　　　　　　　　　　　　　　　第40表死亡率（人口10万対）　　　　　　　　　　　　　　選択死因分類・保健所・市町村別</t>
    <phoneticPr fontId="1"/>
  </si>
  <si>
    <t>①　合併症（糖尿病腎症による新規透析導入患者数）の減少</t>
    <phoneticPr fontId="1"/>
  </si>
  <si>
    <t>②　治療継続患者の割合の増加（HbA1cJDS値6.1％、NGSP値6.5％以上の者のうち、治療中と回答した者）</t>
    <phoneticPr fontId="1"/>
  </si>
  <si>
    <t>③　血糖コントロール指標におけるコントロール不良者の割合の減少</t>
    <phoneticPr fontId="1"/>
  </si>
  <si>
    <t xml:space="preserve">メタボ  22.7 予備群　8.2 </t>
    <rPh sb="10" eb="13">
      <t>ヨビグン</t>
    </rPh>
    <phoneticPr fontId="1"/>
  </si>
  <si>
    <t>メタボ　32.0 予備群　8.2</t>
    <rPh sb="9" eb="12">
      <t>ヨビグン</t>
    </rPh>
    <phoneticPr fontId="1"/>
  </si>
  <si>
    <t>メタボ　28.3 予備群　12.3</t>
    <rPh sb="9" eb="12">
      <t>ヨビグン</t>
    </rPh>
    <phoneticPr fontId="1"/>
  </si>
  <si>
    <t>メタボ　28.4予備群　6.3</t>
    <rPh sb="8" eb="11">
      <t>ヨビグン</t>
    </rPh>
    <phoneticPr fontId="1"/>
  </si>
  <si>
    <t>メタボ　26.5 予備群　12.2</t>
    <rPh sb="9" eb="12">
      <t>ヨビグン</t>
    </rPh>
    <phoneticPr fontId="1"/>
  </si>
  <si>
    <t>メタボ　30.6予備群　8.2</t>
    <rPh sb="8" eb="11">
      <t>ヨビグン</t>
    </rPh>
    <phoneticPr fontId="1"/>
  </si>
  <si>
    <t>メタボ　33.0予備群　9.8</t>
    <rPh sb="8" eb="11">
      <t>ヨビグン</t>
    </rPh>
    <phoneticPr fontId="1"/>
  </si>
  <si>
    <t>0人</t>
    <rPh sb="1" eb="2">
      <t>ニン</t>
    </rPh>
    <phoneticPr fontId="1"/>
  </si>
  <si>
    <t>36人</t>
    <rPh sb="2" eb="3">
      <t>ニン</t>
    </rPh>
    <phoneticPr fontId="1"/>
  </si>
  <si>
    <t>37人</t>
    <rPh sb="2" eb="3">
      <t>ニン</t>
    </rPh>
    <phoneticPr fontId="1"/>
  </si>
  <si>
    <t>42人</t>
    <rPh sb="2" eb="3">
      <t>ニン</t>
    </rPh>
    <phoneticPr fontId="1"/>
  </si>
  <si>
    <t>31人</t>
    <rPh sb="2" eb="3">
      <t>ニン</t>
    </rPh>
    <phoneticPr fontId="1"/>
  </si>
  <si>
    <t>26人</t>
    <rPh sb="2" eb="3">
      <t>ニン</t>
    </rPh>
    <phoneticPr fontId="1"/>
  </si>
  <si>
    <t>29人</t>
    <rPh sb="2" eb="3">
      <t>ニン</t>
    </rPh>
    <phoneticPr fontId="1"/>
  </si>
  <si>
    <t>①   日常生活における歩数の増加（１日１時間以上の運動なしが減少）</t>
    <rPh sb="26" eb="28">
      <t>ウンドウ</t>
    </rPh>
    <rPh sb="31" eb="33">
      <t>ゲンショウ</t>
    </rPh>
    <phoneticPr fontId="1"/>
  </si>
  <si>
    <t>②   運動習慣の割合の増加（1回30分以上運動なしが減少）</t>
    <rPh sb="16" eb="17">
      <t>カイ</t>
    </rPh>
    <rPh sb="19" eb="20">
      <t>フン</t>
    </rPh>
    <rPh sb="20" eb="22">
      <t>イジョウ</t>
    </rPh>
    <rPh sb="22" eb="24">
      <t>ウンドウ</t>
    </rPh>
    <rPh sb="27" eb="29">
      <t>ゲンショウ</t>
    </rPh>
    <phoneticPr fontId="1"/>
  </si>
  <si>
    <t>12..5%</t>
    <phoneticPr fontId="1"/>
  </si>
  <si>
    <t>第2期データヘルス計画評価シート②</t>
    <rPh sb="0" eb="1">
      <t>ダイ</t>
    </rPh>
    <rPh sb="2" eb="3">
      <t>キ</t>
    </rPh>
    <rPh sb="9" eb="11">
      <t>ケイカク</t>
    </rPh>
    <rPh sb="11" eb="13">
      <t>ヒョウカ</t>
    </rPh>
    <phoneticPr fontId="12"/>
  </si>
  <si>
    <t>【ステップ2】＊評価指標による目標評価と要因の整理</t>
    <rPh sb="8" eb="12">
      <t>ヒョウカシヒョウ</t>
    </rPh>
    <rPh sb="15" eb="17">
      <t>モクヒョウ</t>
    </rPh>
    <rPh sb="17" eb="19">
      <t>ヒョウカ</t>
    </rPh>
    <rPh sb="20" eb="22">
      <t>ヨウイン</t>
    </rPh>
    <rPh sb="23" eb="25">
      <t>セイリ</t>
    </rPh>
    <phoneticPr fontId="12"/>
  </si>
  <si>
    <t>＊ここでは、中・長期目標、短期目標について、評価指標に係る実績値により達成状況を評価し、第2期の計画に基づき実施してきた保健事業が課題解決、目標達成にどう寄与したか振り返り、最終評価として目標達成状況、残された課題等について整理します</t>
    <rPh sb="31" eb="32">
      <t>アタイ</t>
    </rPh>
    <rPh sb="35" eb="39">
      <t>タッセイジョウキョウ</t>
    </rPh>
    <rPh sb="87" eb="91">
      <t>サイシュウヒョウカ</t>
    </rPh>
    <phoneticPr fontId="12"/>
  </si>
  <si>
    <t>記載年月日</t>
    <rPh sb="0" eb="2">
      <t>キサイ</t>
    </rPh>
    <rPh sb="2" eb="5">
      <t>ネンガッピ</t>
    </rPh>
    <phoneticPr fontId="1"/>
  </si>
  <si>
    <t>R　5　年　９月　１５日</t>
    <phoneticPr fontId="12"/>
  </si>
  <si>
    <t>市町村名　　　　　　　　　　　　　　　　</t>
    <rPh sb="0" eb="3">
      <t>シチョウソン</t>
    </rPh>
    <rPh sb="3" eb="4">
      <t>メイ</t>
    </rPh>
    <phoneticPr fontId="1"/>
  </si>
  <si>
    <t>占冠村</t>
    <rPh sb="0" eb="3">
      <t>シムカップムラ</t>
    </rPh>
    <phoneticPr fontId="12"/>
  </si>
  <si>
    <t>①</t>
    <phoneticPr fontId="12"/>
  </si>
  <si>
    <t>健康課題番号</t>
    <rPh sb="0" eb="2">
      <t>ケンコウ</t>
    </rPh>
    <rPh sb="2" eb="4">
      <t>カダイ</t>
    </rPh>
    <rPh sb="4" eb="6">
      <t>バンゴウ</t>
    </rPh>
    <phoneticPr fontId="1"/>
  </si>
  <si>
    <t>中・長期目標</t>
    <rPh sb="0" eb="1">
      <t>チュウ</t>
    </rPh>
    <rPh sb="2" eb="4">
      <t>チョウキ</t>
    </rPh>
    <rPh sb="4" eb="6">
      <t>モクヒョウ</t>
    </rPh>
    <phoneticPr fontId="1"/>
  </si>
  <si>
    <t>評価指標</t>
    <rPh sb="0" eb="2">
      <t>ヒョウカ</t>
    </rPh>
    <rPh sb="2" eb="4">
      <t>シヒョウ</t>
    </rPh>
    <phoneticPr fontId="12"/>
  </si>
  <si>
    <t>目標値</t>
    <rPh sb="0" eb="2">
      <t>モクヒョウ</t>
    </rPh>
    <rPh sb="2" eb="3">
      <t>アタイ</t>
    </rPh>
    <phoneticPr fontId="1"/>
  </si>
  <si>
    <t>実績値</t>
    <phoneticPr fontId="1"/>
  </si>
  <si>
    <t>評価
ランク</t>
    <rPh sb="0" eb="2">
      <t>ヒョウカ</t>
    </rPh>
    <phoneticPr fontId="12"/>
  </si>
  <si>
    <t>ベースライン</t>
    <phoneticPr fontId="1"/>
  </si>
  <si>
    <t>H29</t>
    <phoneticPr fontId="1"/>
  </si>
  <si>
    <t>H30</t>
    <phoneticPr fontId="1"/>
  </si>
  <si>
    <t>R1</t>
    <phoneticPr fontId="1"/>
  </si>
  <si>
    <t>R2</t>
  </si>
  <si>
    <t>R3</t>
    <phoneticPr fontId="12"/>
  </si>
  <si>
    <t>R4</t>
    <phoneticPr fontId="12"/>
  </si>
  <si>
    <t>ⅠⅡⅢⅣⅤⅥⅦ共通</t>
    <rPh sb="7" eb="8">
      <t>トモ</t>
    </rPh>
    <rPh sb="8" eb="9">
      <t>ツウ</t>
    </rPh>
    <phoneticPr fontId="12"/>
  </si>
  <si>
    <t>脳血管疾患の減少</t>
    <rPh sb="0" eb="3">
      <t>ノウケッカン</t>
    </rPh>
    <rPh sb="3" eb="5">
      <t>シッカン</t>
    </rPh>
    <rPh sb="6" eb="8">
      <t>ゲンショウ</t>
    </rPh>
    <phoneticPr fontId="12"/>
  </si>
  <si>
    <t>脳血管疾患の占める割合（厚労省様式3-6）
【脳血管疾患人数／被保険者数(7月作成分)】</t>
    <rPh sb="0" eb="3">
      <t>ノウケッカン</t>
    </rPh>
    <rPh sb="3" eb="5">
      <t>シッカン</t>
    </rPh>
    <rPh sb="6" eb="7">
      <t>シ</t>
    </rPh>
    <rPh sb="9" eb="11">
      <t>ワリアイ</t>
    </rPh>
    <rPh sb="12" eb="15">
      <t>コウロウショウ</t>
    </rPh>
    <rPh sb="15" eb="17">
      <t>ヨウシキ</t>
    </rPh>
    <rPh sb="23" eb="26">
      <t>ノウケッカン</t>
    </rPh>
    <rPh sb="26" eb="28">
      <t>シッカン</t>
    </rPh>
    <rPh sb="28" eb="30">
      <t>ニンズウ</t>
    </rPh>
    <rPh sb="31" eb="36">
      <t>ヒホケンシャスウ</t>
    </rPh>
    <phoneticPr fontId="12"/>
  </si>
  <si>
    <t>10％減少</t>
    <rPh sb="3" eb="5">
      <t>ゲンショウ</t>
    </rPh>
    <phoneticPr fontId="12"/>
  </si>
  <si>
    <t>B</t>
    <phoneticPr fontId="12"/>
  </si>
  <si>
    <t>虚血性心疾患の減少</t>
    <rPh sb="0" eb="3">
      <t>キョケツセイ</t>
    </rPh>
    <rPh sb="3" eb="6">
      <t>シンシッカン</t>
    </rPh>
    <rPh sb="7" eb="9">
      <t>ゲンショウ</t>
    </rPh>
    <phoneticPr fontId="12"/>
  </si>
  <si>
    <t>虚血性心疾患の占める割合（厚労省様式3-5）
【虚血性心疾患人数／被保険者数(7月作成分)】</t>
    <rPh sb="0" eb="3">
      <t>キョケツセイ</t>
    </rPh>
    <rPh sb="3" eb="6">
      <t>シンシッカン</t>
    </rPh>
    <rPh sb="7" eb="8">
      <t>シ</t>
    </rPh>
    <rPh sb="10" eb="12">
      <t>ワリアイ</t>
    </rPh>
    <rPh sb="13" eb="16">
      <t>コウロウショウ</t>
    </rPh>
    <rPh sb="16" eb="18">
      <t>ヨウシキ</t>
    </rPh>
    <rPh sb="24" eb="27">
      <t>キョケツセイ</t>
    </rPh>
    <rPh sb="27" eb="30">
      <t>シンシッカン</t>
    </rPh>
    <rPh sb="30" eb="32">
      <t>ニンズウ</t>
    </rPh>
    <rPh sb="33" eb="38">
      <t>ヒホケンシャスウ</t>
    </rPh>
    <phoneticPr fontId="12"/>
  </si>
  <si>
    <t>糖尿病性腎症の減少</t>
    <rPh sb="0" eb="4">
      <t>トウニョウビョウセイ</t>
    </rPh>
    <rPh sb="4" eb="6">
      <t>ジンショウ</t>
    </rPh>
    <rPh sb="7" eb="9">
      <t>ゲンショウ</t>
    </rPh>
    <phoneticPr fontId="12"/>
  </si>
  <si>
    <t>人工透析患者の占める割合（厚労省様式3-7）
【人工透析患者数／被保険者数(7月作成分)】</t>
    <phoneticPr fontId="12"/>
  </si>
  <si>
    <t>②</t>
    <phoneticPr fontId="12"/>
  </si>
  <si>
    <t>医療費の伸びを抑制</t>
    <phoneticPr fontId="12"/>
  </si>
  <si>
    <t>外　　来</t>
    <rPh sb="0" eb="1">
      <t>ソト</t>
    </rPh>
    <rPh sb="3" eb="4">
      <t>ライ</t>
    </rPh>
    <phoneticPr fontId="12"/>
  </si>
  <si>
    <t>【占冠村】
１人当たり医療費の状況
（地域の全体像の把握_年度累計）</t>
    <rPh sb="1" eb="4">
      <t>シムカップムラ</t>
    </rPh>
    <rPh sb="19" eb="21">
      <t>チイキ</t>
    </rPh>
    <rPh sb="22" eb="25">
      <t>ゼンタイゾウ</t>
    </rPh>
    <rPh sb="26" eb="28">
      <t>ハアク</t>
    </rPh>
    <phoneticPr fontId="12"/>
  </si>
  <si>
    <t>減少</t>
    <rPh sb="0" eb="2">
      <t>ゲンショウ</t>
    </rPh>
    <phoneticPr fontId="12"/>
  </si>
  <si>
    <t>A</t>
    <phoneticPr fontId="12"/>
  </si>
  <si>
    <t>前年比
（％）</t>
    <rPh sb="0" eb="3">
      <t>ゼンネンヒ</t>
    </rPh>
    <phoneticPr fontId="12"/>
  </si>
  <si>
    <t>-</t>
    <phoneticPr fontId="12"/>
  </si>
  <si>
    <t>【同規模】
１人当たり医療費の状況
（地域の全体像の把握_年度累計）</t>
    <rPh sb="1" eb="4">
      <t>ドウキボ</t>
    </rPh>
    <phoneticPr fontId="12"/>
  </si>
  <si>
    <t>14,940円</t>
    <rPh sb="6" eb="7">
      <t>エン</t>
    </rPh>
    <phoneticPr fontId="12"/>
  </si>
  <si>
    <t>15,430円</t>
    <rPh sb="6" eb="7">
      <t>エン</t>
    </rPh>
    <phoneticPr fontId="12"/>
  </si>
  <si>
    <t>【道】
１人当たり医療費の状況
（地域の全体像の把握_年度累計）</t>
    <rPh sb="1" eb="2">
      <t>ドウ</t>
    </rPh>
    <phoneticPr fontId="12"/>
  </si>
  <si>
    <t>【国】
１人当たり医療費の状況
（地域の全体像の把握_年度累計）</t>
    <rPh sb="1" eb="2">
      <t>クニ</t>
    </rPh>
    <phoneticPr fontId="12"/>
  </si>
  <si>
    <t>入　　院</t>
    <rPh sb="0" eb="1">
      <t>イ</t>
    </rPh>
    <rPh sb="3" eb="4">
      <t>イン</t>
    </rPh>
    <phoneticPr fontId="12"/>
  </si>
  <si>
    <t>【占冠村】
１人当たり医療費の状況
（地域の全体像の把握_年度累計）</t>
    <rPh sb="1" eb="4">
      <t>シムカップムラ</t>
    </rPh>
    <phoneticPr fontId="12"/>
  </si>
  <si>
    <t>前年比
（％）</t>
  </si>
  <si>
    <t>【同規模】
１人当たり医療費の状況
（地域の全体像の把握_年度累計）</t>
  </si>
  <si>
    <t>③</t>
    <phoneticPr fontId="12"/>
  </si>
  <si>
    <t>人工透析患者を減らす</t>
    <rPh sb="0" eb="6">
      <t>ジンコウトウセキカンジャ</t>
    </rPh>
    <rPh sb="7" eb="8">
      <t>ヘ</t>
    </rPh>
    <phoneticPr fontId="12"/>
  </si>
  <si>
    <t>患者数
【厚労省様式3-1（7月作成分）】</t>
    <phoneticPr fontId="12"/>
  </si>
  <si>
    <t>3人</t>
    <rPh sb="1" eb="2">
      <t>ニン</t>
    </rPh>
    <phoneticPr fontId="12"/>
  </si>
  <si>
    <t>2人</t>
    <rPh sb="1" eb="2">
      <t>ニン</t>
    </rPh>
    <phoneticPr fontId="12"/>
  </si>
  <si>
    <t>1人　　　　　　　　　　　1.1％</t>
    <rPh sb="1" eb="2">
      <t>ニン</t>
    </rPh>
    <phoneticPr fontId="12"/>
  </si>
  <si>
    <t>0人　　　　　　　　　　　0.0％</t>
    <rPh sb="1" eb="2">
      <t>ニン</t>
    </rPh>
    <phoneticPr fontId="12"/>
  </si>
  <si>
    <t>④</t>
    <phoneticPr fontId="12"/>
  </si>
  <si>
    <t>腎不全を減らす</t>
    <rPh sb="0" eb="3">
      <t>ジンフゼン</t>
    </rPh>
    <rPh sb="4" eb="5">
      <t>ヘ</t>
    </rPh>
    <phoneticPr fontId="12"/>
  </si>
  <si>
    <t>入院1件あたり医療費
【健康・医療・介護からみる地域の健康課題
（年度累計）】</t>
    <rPh sb="0" eb="2">
      <t>ニュウイン</t>
    </rPh>
    <rPh sb="3" eb="4">
      <t>ケン</t>
    </rPh>
    <rPh sb="7" eb="10">
      <t>イリョウヒ</t>
    </rPh>
    <rPh sb="12" eb="14">
      <t>ケンコウ</t>
    </rPh>
    <rPh sb="15" eb="17">
      <t>イリョウ</t>
    </rPh>
    <rPh sb="18" eb="20">
      <t>カイゴ</t>
    </rPh>
    <rPh sb="24" eb="26">
      <t>チイキ</t>
    </rPh>
    <rPh sb="27" eb="31">
      <t>ケンコウカダイ</t>
    </rPh>
    <rPh sb="33" eb="37">
      <t>ネンドルイケイ</t>
    </rPh>
    <phoneticPr fontId="12"/>
  </si>
  <si>
    <t>681,230円</t>
    <rPh sb="7" eb="8">
      <t>エン</t>
    </rPh>
    <phoneticPr fontId="12"/>
  </si>
  <si>
    <t>0円</t>
    <rPh sb="1" eb="2">
      <t>エン</t>
    </rPh>
    <phoneticPr fontId="12"/>
  </si>
  <si>
    <t>592,200円</t>
    <rPh sb="7" eb="8">
      <t>エン</t>
    </rPh>
    <phoneticPr fontId="12"/>
  </si>
  <si>
    <t>1,７２５,000円</t>
    <rPh sb="9" eb="10">
      <t>エン</t>
    </rPh>
    <phoneticPr fontId="12"/>
  </si>
  <si>
    <t>C</t>
    <phoneticPr fontId="12"/>
  </si>
  <si>
    <t>外来1件あたり医療費
【健康・医療・介護からみる地域の健康課題
（年度累計）】</t>
    <rPh sb="0" eb="2">
      <t>ガイライ</t>
    </rPh>
    <phoneticPr fontId="12"/>
  </si>
  <si>
    <t>168,300円</t>
    <rPh sb="7" eb="8">
      <t>エン</t>
    </rPh>
    <phoneticPr fontId="12"/>
  </si>
  <si>
    <t>117,079円</t>
    <rPh sb="7" eb="8">
      <t>エン</t>
    </rPh>
    <phoneticPr fontId="12"/>
  </si>
  <si>
    <t>152,640円</t>
    <rPh sb="7" eb="8">
      <t>エン</t>
    </rPh>
    <phoneticPr fontId="12"/>
  </si>
  <si>
    <t>107,042円</t>
    <rPh sb="7" eb="8">
      <t>エン</t>
    </rPh>
    <phoneticPr fontId="12"/>
  </si>
  <si>
    <t>⑤</t>
    <phoneticPr fontId="12"/>
  </si>
  <si>
    <t>糖尿病合併症新規発症者の人数を減らす</t>
    <rPh sb="0" eb="3">
      <t>トウニョウビョウ</t>
    </rPh>
    <rPh sb="3" eb="6">
      <t>ガッペイショウ</t>
    </rPh>
    <rPh sb="6" eb="8">
      <t>シンキ</t>
    </rPh>
    <rPh sb="8" eb="10">
      <t>ハッショウ</t>
    </rPh>
    <rPh sb="10" eb="11">
      <t>シャ</t>
    </rPh>
    <rPh sb="12" eb="14">
      <t>ニンズウ</t>
    </rPh>
    <rPh sb="15" eb="16">
      <t>ヘ</t>
    </rPh>
    <phoneticPr fontId="12"/>
  </si>
  <si>
    <t>糖尿病性腎症
患者千人あたり
【医療費分析（1）細小分類】</t>
    <rPh sb="0" eb="2">
      <t>トウニョウ</t>
    </rPh>
    <rPh sb="2" eb="3">
      <t>ビョウ</t>
    </rPh>
    <rPh sb="3" eb="4">
      <t>セイ</t>
    </rPh>
    <rPh sb="4" eb="6">
      <t>ジンショウ</t>
    </rPh>
    <rPh sb="7" eb="11">
      <t>カンジャセンニン</t>
    </rPh>
    <rPh sb="16" eb="21">
      <t>イリョウヒブンセキ</t>
    </rPh>
    <rPh sb="24" eb="25">
      <t>コマ</t>
    </rPh>
    <rPh sb="25" eb="26">
      <t>チイ</t>
    </rPh>
    <rPh sb="26" eb="28">
      <t>ブンルイ</t>
    </rPh>
    <phoneticPr fontId="12"/>
  </si>
  <si>
    <t>糖尿病性網膜症
患者千人あたり
【医療費分析（1）細小分類】</t>
    <rPh sb="4" eb="7">
      <t>モウマクショウ</t>
    </rPh>
    <rPh sb="8" eb="12">
      <t>カンジャセンニン</t>
    </rPh>
    <rPh sb="17" eb="22">
      <t>イリョウヒブンセキ</t>
    </rPh>
    <rPh sb="25" eb="26">
      <t>コマ</t>
    </rPh>
    <rPh sb="26" eb="27">
      <t>チイ</t>
    </rPh>
    <rPh sb="27" eb="29">
      <t>ブンルイ</t>
    </rPh>
    <phoneticPr fontId="12"/>
  </si>
  <si>
    <t>糖尿病性神経症
患者千人あたり
【医療費分析（1）細小分類】</t>
    <rPh sb="4" eb="7">
      <t>シンケイショウ</t>
    </rPh>
    <rPh sb="8" eb="12">
      <t>カンジャセンニン</t>
    </rPh>
    <rPh sb="17" eb="22">
      <t>イリョウヒブンセキ</t>
    </rPh>
    <rPh sb="25" eb="26">
      <t>コマ</t>
    </rPh>
    <rPh sb="26" eb="27">
      <t>チイ</t>
    </rPh>
    <rPh sb="27" eb="29">
      <t>ブンルイ</t>
    </rPh>
    <phoneticPr fontId="12"/>
  </si>
  <si>
    <t>⑥</t>
    <phoneticPr fontId="12"/>
  </si>
  <si>
    <t>介護認定者の脳血管疾患・心疾患の有病率を減らす</t>
    <rPh sb="0" eb="5">
      <t>カイゴニンテイシャ</t>
    </rPh>
    <rPh sb="6" eb="11">
      <t>ノウケッカンシッカン</t>
    </rPh>
    <rPh sb="12" eb="15">
      <t>シンシッカン</t>
    </rPh>
    <rPh sb="16" eb="19">
      <t>ユウビョウリツ</t>
    </rPh>
    <rPh sb="20" eb="21">
      <t>ヘ</t>
    </rPh>
    <phoneticPr fontId="12"/>
  </si>
  <si>
    <r>
      <t>脳血管疾患
介護有病状況
【</t>
    </r>
    <r>
      <rPr>
        <sz val="8"/>
        <color theme="1"/>
        <rFont val="UD デジタル 教科書体 NK-R"/>
        <family val="1"/>
        <charset val="128"/>
      </rPr>
      <t>健診・医療・介護データからみる地域の健康課題（年度累計）</t>
    </r>
    <r>
      <rPr>
        <sz val="11"/>
        <color theme="1"/>
        <rFont val="UD デジタル 教科書体 NK-R"/>
        <family val="1"/>
        <charset val="128"/>
      </rPr>
      <t>】</t>
    </r>
    <rPh sb="0" eb="5">
      <t>ノウケッカンシッカン</t>
    </rPh>
    <rPh sb="6" eb="8">
      <t>カイゴ</t>
    </rPh>
    <rPh sb="8" eb="12">
      <t>ユウビョウジョウキョウ</t>
    </rPh>
    <rPh sb="14" eb="16">
      <t>ケンシン</t>
    </rPh>
    <rPh sb="17" eb="19">
      <t>イリョウ</t>
    </rPh>
    <rPh sb="20" eb="22">
      <t>カイゴ</t>
    </rPh>
    <rPh sb="29" eb="31">
      <t>チイキ</t>
    </rPh>
    <rPh sb="32" eb="36">
      <t>ケンコウカダイ</t>
    </rPh>
    <phoneticPr fontId="12"/>
  </si>
  <si>
    <r>
      <t xml:space="preserve">心疾患
介護有病状況
</t>
    </r>
    <r>
      <rPr>
        <sz val="8"/>
        <color theme="1"/>
        <rFont val="UD デジタル 教科書体 NK-R"/>
        <family val="1"/>
        <charset val="128"/>
      </rPr>
      <t>【健診・医療・介護データからみる地域の健康課題（年度累計）】</t>
    </r>
    <rPh sb="0" eb="3">
      <t>シンシッカン</t>
    </rPh>
    <rPh sb="4" eb="6">
      <t>カイゴ</t>
    </rPh>
    <rPh sb="6" eb="10">
      <t>ユウビョウジョウキョウ</t>
    </rPh>
    <phoneticPr fontId="12"/>
  </si>
  <si>
    <t>⑦</t>
    <phoneticPr fontId="12"/>
  </si>
  <si>
    <t>健康寿命（平均自立期間）が伸びる</t>
    <rPh sb="0" eb="4">
      <t>ケンコウジュミョウ</t>
    </rPh>
    <rPh sb="5" eb="11">
      <t>ヘイキンジリツキカン</t>
    </rPh>
    <rPh sb="13" eb="14">
      <t>ノ</t>
    </rPh>
    <phoneticPr fontId="12"/>
  </si>
  <si>
    <t>男性・平均自立期間
（市町村単位要介護2以上）
【地域の全体像の把握（年度累計）】</t>
    <rPh sb="0" eb="2">
      <t>ダンセイ</t>
    </rPh>
    <rPh sb="3" eb="5">
      <t>ヘイキン</t>
    </rPh>
    <rPh sb="11" eb="14">
      <t>シチョウソン</t>
    </rPh>
    <rPh sb="14" eb="16">
      <t>タンイ</t>
    </rPh>
    <rPh sb="16" eb="19">
      <t>ヨウカイゴ</t>
    </rPh>
    <rPh sb="20" eb="22">
      <t>イジョウ</t>
    </rPh>
    <rPh sb="25" eb="27">
      <t>チイキ</t>
    </rPh>
    <rPh sb="28" eb="31">
      <t>ゼンタイゾウ</t>
    </rPh>
    <rPh sb="32" eb="34">
      <t>ハアク</t>
    </rPh>
    <rPh sb="35" eb="39">
      <t>ネンドルイケイ</t>
    </rPh>
    <phoneticPr fontId="12"/>
  </si>
  <si>
    <t>女性・平均自立期間
（市町村単位要介護2以上）
【地域の全体像の把握（年度累計）】</t>
    <rPh sb="0" eb="2">
      <t>ジョセイ</t>
    </rPh>
    <rPh sb="11" eb="14">
      <t>シチョウソン</t>
    </rPh>
    <rPh sb="14" eb="16">
      <t>タンイ</t>
    </rPh>
    <rPh sb="16" eb="19">
      <t>ヨウカイゴ</t>
    </rPh>
    <rPh sb="20" eb="22">
      <t>イジョウ</t>
    </rPh>
    <rPh sb="25" eb="27">
      <t>チイキ</t>
    </rPh>
    <rPh sb="28" eb="31">
      <t>ゼンタイゾウ</t>
    </rPh>
    <rPh sb="32" eb="34">
      <t>ハアク</t>
    </rPh>
    <rPh sb="35" eb="39">
      <t>ネンドルイケイ</t>
    </rPh>
    <phoneticPr fontId="12"/>
  </si>
  <si>
    <t>中長期目標を達成させるための短期的な目標</t>
    <rPh sb="0" eb="1">
      <t>チュウ</t>
    </rPh>
    <rPh sb="1" eb="3">
      <t>チョウキ</t>
    </rPh>
    <rPh sb="3" eb="5">
      <t>モクヒョウ</t>
    </rPh>
    <rPh sb="6" eb="8">
      <t>タッセイ</t>
    </rPh>
    <rPh sb="14" eb="16">
      <t>タンキ</t>
    </rPh>
    <rPh sb="16" eb="17">
      <t>テキ</t>
    </rPh>
    <rPh sb="18" eb="20">
      <t>モクヒョウ</t>
    </rPh>
    <phoneticPr fontId="1"/>
  </si>
  <si>
    <t>評価</t>
    <rPh sb="0" eb="2">
      <t>ヒョウカ</t>
    </rPh>
    <phoneticPr fontId="12"/>
  </si>
  <si>
    <t>目標達成における
推進要因</t>
    <rPh sb="0" eb="4">
      <t>モクヒョウタッセイ</t>
    </rPh>
    <rPh sb="9" eb="11">
      <t>スイシン</t>
    </rPh>
    <rPh sb="11" eb="13">
      <t>ヨウイン</t>
    </rPh>
    <phoneticPr fontId="12"/>
  </si>
  <si>
    <t>目標達成における
阻害要因</t>
    <rPh sb="0" eb="4">
      <t>モクヒョウタッセイ</t>
    </rPh>
    <rPh sb="9" eb="11">
      <t>ソガイ</t>
    </rPh>
    <rPh sb="11" eb="13">
      <t>ヨウイン</t>
    </rPh>
    <phoneticPr fontId="12"/>
  </si>
  <si>
    <t>目標達成に向けて実施した
保健事業・取組</t>
    <rPh sb="0" eb="2">
      <t>モクヒョウ</t>
    </rPh>
    <rPh sb="2" eb="4">
      <t>タッセイ</t>
    </rPh>
    <rPh sb="5" eb="6">
      <t>ム</t>
    </rPh>
    <rPh sb="8" eb="10">
      <t>ジッシ</t>
    </rPh>
    <rPh sb="13" eb="15">
      <t>ホケン</t>
    </rPh>
    <rPh sb="15" eb="17">
      <t>ジギョウ</t>
    </rPh>
    <rPh sb="18" eb="20">
      <t>トリクミ</t>
    </rPh>
    <phoneticPr fontId="12"/>
  </si>
  <si>
    <t>短期目標番号</t>
    <phoneticPr fontId="1"/>
  </si>
  <si>
    <t>短期目標</t>
    <rPh sb="0" eb="2">
      <t>タンキ</t>
    </rPh>
    <rPh sb="2" eb="4">
      <t>モクヒョウ</t>
    </rPh>
    <phoneticPr fontId="1"/>
  </si>
  <si>
    <t>R2</t>
    <phoneticPr fontId="12"/>
  </si>
  <si>
    <t>評価理由</t>
    <rPh sb="0" eb="2">
      <t>ヒョウカ</t>
    </rPh>
    <rPh sb="2" eb="4">
      <t>リユウ</t>
    </rPh>
    <phoneticPr fontId="12"/>
  </si>
  <si>
    <t>受診者</t>
    <rPh sb="0" eb="3">
      <t>ジュシンシャ</t>
    </rPh>
    <phoneticPr fontId="12"/>
  </si>
  <si>
    <t>メタボ</t>
    <phoneticPr fontId="12"/>
  </si>
  <si>
    <t>予備軍</t>
    <rPh sb="0" eb="3">
      <t>ヨビグン</t>
    </rPh>
    <phoneticPr fontId="12"/>
  </si>
  <si>
    <t>ⅠⅡⅢⅣⅤⅥⅦ共通</t>
    <rPh sb="7" eb="9">
      <t>キョウツウ</t>
    </rPh>
    <phoneticPr fontId="12"/>
  </si>
  <si>
    <t>高血圧該当者</t>
    <rPh sb="3" eb="6">
      <t>ガイトウシャ</t>
    </rPh>
    <phoneticPr fontId="12"/>
  </si>
  <si>
    <r>
      <t xml:space="preserve">高血圧症の占める割合
</t>
    </r>
    <r>
      <rPr>
        <sz val="8"/>
        <color theme="1"/>
        <rFont val="UD デジタル 教科書体 NK-R"/>
        <family val="1"/>
        <charset val="128"/>
      </rPr>
      <t>【厚労省様式3-3（7月作成分）】</t>
    </r>
    <rPh sb="0" eb="4">
      <t>コウケツアツショウ</t>
    </rPh>
    <rPh sb="5" eb="6">
      <t>シ</t>
    </rPh>
    <rPh sb="8" eb="10">
      <t>ワリアイ</t>
    </rPh>
    <rPh sb="12" eb="15">
      <t>コウロウショウ</t>
    </rPh>
    <rPh sb="15" eb="17">
      <t>ヨウシキ</t>
    </rPh>
    <phoneticPr fontId="12"/>
  </si>
  <si>
    <t>ベースラインより2.9％減少</t>
  </si>
  <si>
    <t>A・C血圧有所見の減少がみられる。服薬により血圧コントロールができていると考える。</t>
    <rPh sb="3" eb="5">
      <t>ケツアツ</t>
    </rPh>
    <rPh sb="5" eb="8">
      <t>ユウショケン</t>
    </rPh>
    <rPh sb="9" eb="11">
      <t>ゲンショウ</t>
    </rPh>
    <rPh sb="17" eb="19">
      <t>フクヤク</t>
    </rPh>
    <rPh sb="22" eb="24">
      <t>ケツアツ</t>
    </rPh>
    <rPh sb="37" eb="38">
      <t>カンガ</t>
    </rPh>
    <phoneticPr fontId="12"/>
  </si>
  <si>
    <t>健診・医療未受診者の増加　メタボ・メタボ予備群の増加</t>
    <rPh sb="0" eb="2">
      <t>ケンシン</t>
    </rPh>
    <rPh sb="3" eb="5">
      <t>イリョウ</t>
    </rPh>
    <rPh sb="5" eb="9">
      <t>ミジュシンシャ</t>
    </rPh>
    <rPh sb="10" eb="12">
      <t>ゾウカ</t>
    </rPh>
    <rPh sb="20" eb="22">
      <t>ヨビ</t>
    </rPh>
    <rPh sb="22" eb="23">
      <t>グン</t>
    </rPh>
    <rPh sb="24" eb="26">
      <t>ゾウカ</t>
    </rPh>
    <phoneticPr fontId="12"/>
  </si>
  <si>
    <t>重症化予防事業（高血圧）　　　　　　　　　　　　　　　　　　　　高血圧対策（ポピュレーションアプローチ）</t>
    <rPh sb="0" eb="5">
      <t>ジュウショウカヨボウ</t>
    </rPh>
    <rPh sb="5" eb="7">
      <t>ジギョウ</t>
    </rPh>
    <rPh sb="8" eb="11">
      <t>コウケツアツ</t>
    </rPh>
    <rPh sb="32" eb="35">
      <t>コウケツアツ</t>
    </rPh>
    <rPh sb="35" eb="37">
      <t>タイサク</t>
    </rPh>
    <phoneticPr fontId="12"/>
  </si>
  <si>
    <t>脂質異常症該当者</t>
    <rPh sb="5" eb="8">
      <t>ガイトウシャ</t>
    </rPh>
    <phoneticPr fontId="12"/>
  </si>
  <si>
    <r>
      <t xml:space="preserve">脂質異常症の占める割合
</t>
    </r>
    <r>
      <rPr>
        <sz val="8"/>
        <color theme="1"/>
        <rFont val="UD デジタル 教科書体 NK-R"/>
        <family val="1"/>
        <charset val="128"/>
      </rPr>
      <t>【厚労省様式3-4（7月作成分）】</t>
    </r>
    <rPh sb="0" eb="2">
      <t>シシツ</t>
    </rPh>
    <rPh sb="2" eb="5">
      <t>イジョウショウ</t>
    </rPh>
    <phoneticPr fontId="12"/>
  </si>
  <si>
    <t>ベースラインより2.0％減少</t>
    <rPh sb="12" eb="14">
      <t>ゲンショウ</t>
    </rPh>
    <phoneticPr fontId="12"/>
  </si>
  <si>
    <t>A・C脂質異常症有所見の減少がみられる。服薬により脂質コントロールができていると考える。</t>
  </si>
  <si>
    <t>受診勧奨判定値を超える者への対策</t>
    <rPh sb="0" eb="2">
      <t>ジュシン</t>
    </rPh>
    <rPh sb="2" eb="4">
      <t>カンショウ</t>
    </rPh>
    <rPh sb="4" eb="6">
      <t>ハンテイ</t>
    </rPh>
    <rPh sb="6" eb="7">
      <t>チ</t>
    </rPh>
    <rPh sb="8" eb="9">
      <t>コ</t>
    </rPh>
    <rPh sb="11" eb="12">
      <t>モノ</t>
    </rPh>
    <rPh sb="14" eb="16">
      <t>タイサク</t>
    </rPh>
    <phoneticPr fontId="12"/>
  </si>
  <si>
    <t>糖尿病該当者</t>
    <rPh sb="0" eb="3">
      <t>トウニョウビョウ</t>
    </rPh>
    <rPh sb="3" eb="6">
      <t>ガイトウシャ</t>
    </rPh>
    <phoneticPr fontId="12"/>
  </si>
  <si>
    <r>
      <t xml:space="preserve">糖尿病の占める割合
</t>
    </r>
    <r>
      <rPr>
        <sz val="8"/>
        <color theme="1"/>
        <rFont val="UD デジタル 教科書体 NK-R"/>
        <family val="1"/>
        <charset val="128"/>
      </rPr>
      <t>【厚労省様式3-2（7月作成分）】</t>
    </r>
    <rPh sb="0" eb="3">
      <t>トウニョウビョウ</t>
    </rPh>
    <phoneticPr fontId="12"/>
  </si>
  <si>
    <t>ベースラインより1.7％減少</t>
    <rPh sb="12" eb="14">
      <t>ゲンショウ</t>
    </rPh>
    <phoneticPr fontId="12"/>
  </si>
  <si>
    <t>なし</t>
    <phoneticPr fontId="12"/>
  </si>
  <si>
    <t>メタボ・メタボ予備群の増加　野菜摂取不足　　　　　　　　　　　　　　糖質・脂質摂取過多　　　　　　　運動習慣のない者が多い</t>
    <rPh sb="7" eb="9">
      <t>ヨビ</t>
    </rPh>
    <rPh sb="9" eb="10">
      <t>グン</t>
    </rPh>
    <rPh sb="11" eb="13">
      <t>ゾウカ</t>
    </rPh>
    <rPh sb="39" eb="41">
      <t>セッシュ</t>
    </rPh>
    <rPh sb="50" eb="52">
      <t>ウンドウ</t>
    </rPh>
    <rPh sb="52" eb="54">
      <t>シュウカン</t>
    </rPh>
    <rPh sb="57" eb="58">
      <t>モノ</t>
    </rPh>
    <rPh sb="59" eb="60">
      <t>オオ</t>
    </rPh>
    <phoneticPr fontId="12"/>
  </si>
  <si>
    <t>糖尿病性腎症重症化予防</t>
    <rPh sb="0" eb="3">
      <t>トウニョウビョウ</t>
    </rPh>
    <rPh sb="3" eb="6">
      <t>セイジンショウ</t>
    </rPh>
    <rPh sb="6" eb="11">
      <t>ジュウショウカヨボウ</t>
    </rPh>
    <phoneticPr fontId="12"/>
  </si>
  <si>
    <t>メタボリックシンドローム該当者・予備群の減少</t>
    <rPh sb="12" eb="15">
      <t>ガイトウシャ</t>
    </rPh>
    <rPh sb="16" eb="18">
      <t>ヨビ</t>
    </rPh>
    <rPh sb="18" eb="19">
      <t>グン</t>
    </rPh>
    <rPh sb="20" eb="22">
      <t>ゲンショウ</t>
    </rPh>
    <phoneticPr fontId="12"/>
  </si>
  <si>
    <r>
      <t xml:space="preserve">メタボリックシンドローム
及び予備群の割合
</t>
    </r>
    <r>
      <rPr>
        <sz val="8"/>
        <color theme="1"/>
        <rFont val="UD デジタル 教科書体 NK-R"/>
        <family val="1"/>
        <charset val="128"/>
      </rPr>
      <t>【地域の全体像の把握(年度累計)】</t>
    </r>
    <rPh sb="13" eb="14">
      <t>オヨ</t>
    </rPh>
    <rPh sb="15" eb="17">
      <t>ヨビ</t>
    </rPh>
    <rPh sb="17" eb="18">
      <t>グン</t>
    </rPh>
    <rPh sb="19" eb="21">
      <t>ワリアイ</t>
    </rPh>
    <rPh sb="23" eb="25">
      <t>チイキ</t>
    </rPh>
    <rPh sb="26" eb="29">
      <t>ゼンタイゾウ</t>
    </rPh>
    <rPh sb="30" eb="32">
      <t>ハアク</t>
    </rPh>
    <rPh sb="33" eb="37">
      <t>ネンドルイケイ</t>
    </rPh>
    <phoneticPr fontId="12"/>
  </si>
  <si>
    <t>25％減少</t>
    <rPh sb="3" eb="5">
      <t>ゲンショウ</t>
    </rPh>
    <phoneticPr fontId="12"/>
  </si>
  <si>
    <t>ベースラインより12.0％増加　　　　　　　　　（38.8％増加）</t>
    <rPh sb="13" eb="15">
      <t>ゾウカ</t>
    </rPh>
    <phoneticPr fontId="12"/>
  </si>
  <si>
    <t>A・C血糖有所見者の割合の増加　　　　　　　　　　　　　　　　　　　野菜摂取不足、糖質・脂質摂取過多、運動習慣なし</t>
    <rPh sb="3" eb="5">
      <t>ケットウ</t>
    </rPh>
    <rPh sb="5" eb="8">
      <t>ユウショケン</t>
    </rPh>
    <rPh sb="8" eb="9">
      <t>シャ</t>
    </rPh>
    <rPh sb="10" eb="12">
      <t>ワリアイ</t>
    </rPh>
    <rPh sb="13" eb="15">
      <t>ゾウカ</t>
    </rPh>
    <rPh sb="34" eb="36">
      <t>ヤサイ</t>
    </rPh>
    <rPh sb="36" eb="38">
      <t>セッシュ</t>
    </rPh>
    <rPh sb="38" eb="40">
      <t>フソク</t>
    </rPh>
    <rPh sb="41" eb="43">
      <t>トウシツ</t>
    </rPh>
    <rPh sb="44" eb="46">
      <t>シシツ</t>
    </rPh>
    <rPh sb="46" eb="48">
      <t>セッシュ</t>
    </rPh>
    <rPh sb="48" eb="50">
      <t>カタ</t>
    </rPh>
    <rPh sb="51" eb="53">
      <t>ウンドウ</t>
    </rPh>
    <rPh sb="53" eb="55">
      <t>シュウカン</t>
    </rPh>
    <phoneticPr fontId="12"/>
  </si>
  <si>
    <t>特定保健指導　　　　　　　　　　　　　　　　　　　　　　　　　　　　　　　　受診勧奨判定値を超える者への対策　　　　　　　　　　　　　早期介入保健指導事業　　　　　　　　　　　　　　　　　　特定健診40歳前勧奨</t>
    <rPh sb="0" eb="2">
      <t>トクテイ</t>
    </rPh>
    <rPh sb="2" eb="4">
      <t>ホケン</t>
    </rPh>
    <rPh sb="4" eb="6">
      <t>シドウ</t>
    </rPh>
    <rPh sb="67" eb="69">
      <t>ソウキ</t>
    </rPh>
    <rPh sb="69" eb="71">
      <t>カイニュウ</t>
    </rPh>
    <rPh sb="71" eb="73">
      <t>ホケン</t>
    </rPh>
    <rPh sb="73" eb="75">
      <t>シドウ</t>
    </rPh>
    <rPh sb="75" eb="77">
      <t>ジギョウ</t>
    </rPh>
    <rPh sb="95" eb="97">
      <t>トクテイ</t>
    </rPh>
    <rPh sb="97" eb="99">
      <t>ケンシン</t>
    </rPh>
    <rPh sb="101" eb="102">
      <t>サイ</t>
    </rPh>
    <rPh sb="102" eb="103">
      <t>マエ</t>
    </rPh>
    <rPh sb="103" eb="105">
      <t>カンショウ</t>
    </rPh>
    <phoneticPr fontId="12"/>
  </si>
  <si>
    <t>血圧有所見者</t>
    <rPh sb="0" eb="6">
      <t>ケツアツユウショケンシャ</t>
    </rPh>
    <phoneticPr fontId="12"/>
  </si>
  <si>
    <r>
      <t xml:space="preserve">収縮期血圧（130以上）
</t>
    </r>
    <r>
      <rPr>
        <sz val="10"/>
        <color theme="1"/>
        <rFont val="UD デジタル 教科書体 NK-R"/>
        <family val="1"/>
        <charset val="128"/>
      </rPr>
      <t>【厚労省様式5-2】</t>
    </r>
    <rPh sb="0" eb="5">
      <t>シュウシュクキケツアツ</t>
    </rPh>
    <rPh sb="9" eb="11">
      <t>イジョウ</t>
    </rPh>
    <phoneticPr fontId="12"/>
  </si>
  <si>
    <t>49人51.6%</t>
    <rPh sb="2" eb="3">
      <t>ニン</t>
    </rPh>
    <phoneticPr fontId="12"/>
  </si>
  <si>
    <t>37人37.8%</t>
    <rPh sb="2" eb="3">
      <t>ニン</t>
    </rPh>
    <phoneticPr fontId="12"/>
  </si>
  <si>
    <t>39人39.8%</t>
    <rPh sb="2" eb="3">
      <t>ニン</t>
    </rPh>
    <phoneticPr fontId="12"/>
  </si>
  <si>
    <t>33人36.3%</t>
    <rPh sb="2" eb="3">
      <t>ニン</t>
    </rPh>
    <phoneticPr fontId="12"/>
  </si>
  <si>
    <t>ベーラインより15.5％減少</t>
    <rPh sb="12" eb="14">
      <t>ゲンショウ</t>
    </rPh>
    <phoneticPr fontId="12"/>
  </si>
  <si>
    <t>A高血圧該当者、C血圧有所見者の減少。減塩や家庭血圧測定の周知等が減少につながったと考える。</t>
    <rPh sb="1" eb="4">
      <t>コウケツアツ</t>
    </rPh>
    <rPh sb="4" eb="7">
      <t>ガイトウシャ</t>
    </rPh>
    <rPh sb="9" eb="11">
      <t>ケツアツ</t>
    </rPh>
    <rPh sb="11" eb="14">
      <t>ユウショケン</t>
    </rPh>
    <rPh sb="14" eb="15">
      <t>シャ</t>
    </rPh>
    <rPh sb="16" eb="18">
      <t>ゲンショウ</t>
    </rPh>
    <rPh sb="33" eb="35">
      <t>ゲンショウ</t>
    </rPh>
    <phoneticPr fontId="12"/>
  </si>
  <si>
    <t>メタボ・メタボ予備群の増加</t>
    <phoneticPr fontId="12"/>
  </si>
  <si>
    <t>高血圧対策（ポピュレーションアプローチ）</t>
  </si>
  <si>
    <r>
      <t xml:space="preserve">拡張期血圧（85以上）
</t>
    </r>
    <r>
      <rPr>
        <sz val="10"/>
        <color theme="1"/>
        <rFont val="UD デジタル 教科書体 NK-R"/>
        <family val="1"/>
        <charset val="128"/>
      </rPr>
      <t>【厚労省様式5-2】</t>
    </r>
    <rPh sb="0" eb="5">
      <t>カクチョウキケツアツ</t>
    </rPh>
    <rPh sb="8" eb="10">
      <t>イジョウ</t>
    </rPh>
    <phoneticPr fontId="12"/>
  </si>
  <si>
    <t>20人21.1%</t>
    <rPh sb="2" eb="3">
      <t>ニン</t>
    </rPh>
    <phoneticPr fontId="12"/>
  </si>
  <si>
    <t>20人20.4%</t>
    <rPh sb="2" eb="3">
      <t>ニン</t>
    </rPh>
    <phoneticPr fontId="12"/>
  </si>
  <si>
    <t>16人16.3%</t>
    <rPh sb="2" eb="3">
      <t>ニン</t>
    </rPh>
    <phoneticPr fontId="12"/>
  </si>
  <si>
    <t>8人8.8%</t>
    <rPh sb="1" eb="2">
      <t>ニン</t>
    </rPh>
    <phoneticPr fontId="12"/>
  </si>
  <si>
    <t>ベースラインより20.3％減少</t>
    <rPh sb="13" eb="15">
      <t>ゲンショウ</t>
    </rPh>
    <phoneticPr fontId="12"/>
  </si>
  <si>
    <t>高血圧対策（ポピュレーションアプローチ）</t>
    <phoneticPr fontId="12"/>
  </si>
  <si>
    <t>脂質異常症有所見者</t>
    <rPh sb="5" eb="9">
      <t>ユウショケンシャ</t>
    </rPh>
    <phoneticPr fontId="12"/>
  </si>
  <si>
    <t>LDLコレステロール（120以上）
【厚労省様式5-2】</t>
    <rPh sb="14" eb="16">
      <t>イジョウ</t>
    </rPh>
    <phoneticPr fontId="12"/>
  </si>
  <si>
    <t>47人49.5%</t>
    <rPh sb="2" eb="3">
      <t>ニン</t>
    </rPh>
    <phoneticPr fontId="12"/>
  </si>
  <si>
    <t>46人46.9%</t>
    <rPh sb="2" eb="3">
      <t>ニン</t>
    </rPh>
    <phoneticPr fontId="12"/>
  </si>
  <si>
    <t>28人30.8%</t>
    <rPh sb="2" eb="3">
      <t>ニン</t>
    </rPh>
    <phoneticPr fontId="12"/>
  </si>
  <si>
    <t>ベースラインより22.8％改善</t>
    <rPh sb="13" eb="15">
      <t>カイゼン</t>
    </rPh>
    <phoneticPr fontId="12"/>
  </si>
  <si>
    <t>C脂質異常症所見者の減少。異常値が認められた者が病院受診につながったと考える。</t>
    <rPh sb="1" eb="6">
      <t>シシツイジョウショウ</t>
    </rPh>
    <rPh sb="6" eb="8">
      <t>ショケン</t>
    </rPh>
    <rPh sb="8" eb="9">
      <t>シャ</t>
    </rPh>
    <rPh sb="10" eb="12">
      <t>ゲンショウ</t>
    </rPh>
    <phoneticPr fontId="12"/>
  </si>
  <si>
    <t>特定保健指導　　　　　　　　　　　　　　　　　　　　　　　　　　　　　　　　受診勧奨判定値を超える者への対策</t>
    <rPh sb="0" eb="2">
      <t>トクテイ</t>
    </rPh>
    <rPh sb="2" eb="4">
      <t>ホケン</t>
    </rPh>
    <rPh sb="4" eb="6">
      <t>シドウ</t>
    </rPh>
    <phoneticPr fontId="12"/>
  </si>
  <si>
    <t>血糖有所見者</t>
    <rPh sb="0" eb="6">
      <t>ケットウユウショケンシャ</t>
    </rPh>
    <phoneticPr fontId="12"/>
  </si>
  <si>
    <r>
      <t xml:space="preserve">HbA1c(5.6以上）
</t>
    </r>
    <r>
      <rPr>
        <sz val="10"/>
        <color theme="1"/>
        <rFont val="UD デジタル 教科書体 NK-R"/>
        <family val="1"/>
        <charset val="128"/>
      </rPr>
      <t>【厚労省様式5-2】</t>
    </r>
    <rPh sb="9" eb="11">
      <t>イジョウ</t>
    </rPh>
    <phoneticPr fontId="12"/>
  </si>
  <si>
    <t>63人66.3%</t>
    <rPh sb="2" eb="3">
      <t>ニン</t>
    </rPh>
    <phoneticPr fontId="12"/>
  </si>
  <si>
    <t>53人54.1%</t>
    <rPh sb="2" eb="3">
      <t>ニン</t>
    </rPh>
    <phoneticPr fontId="12"/>
  </si>
  <si>
    <t>64人65.3%</t>
    <rPh sb="2" eb="3">
      <t>ニン</t>
    </rPh>
    <phoneticPr fontId="12"/>
  </si>
  <si>
    <t>64人70.3%</t>
    <rPh sb="2" eb="3">
      <t>ニン</t>
    </rPh>
    <phoneticPr fontId="12"/>
  </si>
  <si>
    <t>ベースラインより23.0％増加</t>
    <rPh sb="13" eb="15">
      <t>ゾウカ</t>
    </rPh>
    <phoneticPr fontId="12"/>
  </si>
  <si>
    <t>糖尿病性腎症重症化予防</t>
    <phoneticPr fontId="12"/>
  </si>
  <si>
    <t>腎機能有所見者</t>
    <rPh sb="0" eb="7">
      <t>ジンキノウユウショケンシャ</t>
    </rPh>
    <phoneticPr fontId="12"/>
  </si>
  <si>
    <r>
      <t xml:space="preserve">eGFR(60未満)
</t>
    </r>
    <r>
      <rPr>
        <sz val="10"/>
        <color theme="1"/>
        <rFont val="UD デジタル 教科書体 NK-R"/>
        <family val="1"/>
        <charset val="128"/>
      </rPr>
      <t>【厚労省様式5-2】</t>
    </r>
    <rPh sb="7" eb="9">
      <t>ミマン</t>
    </rPh>
    <rPh sb="12" eb="17">
      <t>コウロウショウヨウシキ</t>
    </rPh>
    <phoneticPr fontId="12"/>
  </si>
  <si>
    <t>H30より11.2％減少</t>
    <rPh sb="10" eb="12">
      <t>ゲンショウ</t>
    </rPh>
    <phoneticPr fontId="12"/>
  </si>
  <si>
    <t>服薬により血圧コントロールができ、腎臓への負担が軽減されていると考える。</t>
    <rPh sb="17" eb="19">
      <t>ジンゾウ</t>
    </rPh>
    <rPh sb="21" eb="23">
      <t>フタン</t>
    </rPh>
    <rPh sb="24" eb="26">
      <t>ケイゲン</t>
    </rPh>
    <rPh sb="32" eb="33">
      <t>カンガ</t>
    </rPh>
    <phoneticPr fontId="12"/>
  </si>
  <si>
    <t>メタボ・メタボ予備群の増加　　　A・C血糖有所見者の増加</t>
    <rPh sb="26" eb="28">
      <t>ゾウカ</t>
    </rPh>
    <phoneticPr fontId="12"/>
  </si>
  <si>
    <t>重症化予防事業（高血圧）　　　　　　　　　　　　　　　　　　　　糖尿病性腎症重症化予防</t>
    <phoneticPr fontId="12"/>
  </si>
  <si>
    <t>特定健診受診者のうち、受診勧奨医療機関の非受診率の減少</t>
    <rPh sb="2" eb="4">
      <t>ケンシン</t>
    </rPh>
    <rPh sb="4" eb="7">
      <t>ジュシンシャ</t>
    </rPh>
    <rPh sb="11" eb="15">
      <t>ジュシンカンショウ</t>
    </rPh>
    <rPh sb="15" eb="19">
      <t>イリョウキカン</t>
    </rPh>
    <rPh sb="20" eb="21">
      <t>ヒ</t>
    </rPh>
    <rPh sb="21" eb="23">
      <t>ジュシン</t>
    </rPh>
    <rPh sb="23" eb="24">
      <t>リツ</t>
    </rPh>
    <rPh sb="25" eb="27">
      <t>ゲンショウ</t>
    </rPh>
    <phoneticPr fontId="12"/>
  </si>
  <si>
    <t>特定健診受診者のうち、受診勧奨医療機関の非受診率
【地域の全体像の把握(年度累計)】</t>
    <phoneticPr fontId="12"/>
  </si>
  <si>
    <t>ベースラインより1.5％増加</t>
    <rPh sb="12" eb="14">
      <t>ゾウカ</t>
    </rPh>
    <phoneticPr fontId="12"/>
  </si>
  <si>
    <t>受診判定値を超えても問題ないと考える者が多い。健診結果と生活習慣の関連性が理解できていない。</t>
    <rPh sb="0" eb="2">
      <t>ジュシン</t>
    </rPh>
    <rPh sb="2" eb="5">
      <t>ハンテイチ</t>
    </rPh>
    <rPh sb="6" eb="7">
      <t>コ</t>
    </rPh>
    <rPh sb="10" eb="12">
      <t>モンダイ</t>
    </rPh>
    <rPh sb="15" eb="16">
      <t>カンガ</t>
    </rPh>
    <rPh sb="18" eb="19">
      <t>モノ</t>
    </rPh>
    <rPh sb="20" eb="21">
      <t>オオ</t>
    </rPh>
    <rPh sb="23" eb="25">
      <t>ケンシン</t>
    </rPh>
    <rPh sb="25" eb="27">
      <t>ケッカ</t>
    </rPh>
    <rPh sb="28" eb="30">
      <t>セイカツ</t>
    </rPh>
    <rPh sb="30" eb="32">
      <t>シュウカン</t>
    </rPh>
    <rPh sb="33" eb="35">
      <t>カンレン</t>
    </rPh>
    <rPh sb="35" eb="36">
      <t>セイ</t>
    </rPh>
    <rPh sb="37" eb="39">
      <t>リカイ</t>
    </rPh>
    <phoneticPr fontId="12"/>
  </si>
  <si>
    <t>受診勧奨判定値を超える者への対策</t>
    <phoneticPr fontId="12"/>
  </si>
  <si>
    <t>特定健診受診率の向上</t>
    <rPh sb="0" eb="7">
      <t>トクテイケンシンジュシンリツ</t>
    </rPh>
    <rPh sb="8" eb="10">
      <t>コウジョウ</t>
    </rPh>
    <phoneticPr fontId="12"/>
  </si>
  <si>
    <t>特定健診受診率
【法定報告値】</t>
    <rPh sb="0" eb="4">
      <t>トクテイケンシン</t>
    </rPh>
    <rPh sb="4" eb="7">
      <t>ジュシンリツ</t>
    </rPh>
    <rPh sb="9" eb="14">
      <t>ホウテイホウコクチ</t>
    </rPh>
    <phoneticPr fontId="12"/>
  </si>
  <si>
    <r>
      <t xml:space="preserve">60％
</t>
    </r>
    <r>
      <rPr>
        <sz val="9"/>
        <color theme="1"/>
        <rFont val="UD デジタル 教科書体 NK-R"/>
        <family val="1"/>
        <charset val="128"/>
      </rPr>
      <t>※R5年目標値</t>
    </r>
    <rPh sb="7" eb="8">
      <t>ネン</t>
    </rPh>
    <rPh sb="8" eb="11">
      <t>モクヒョウチ</t>
    </rPh>
    <phoneticPr fontId="12"/>
  </si>
  <si>
    <t>ベースラインより1.3％減少　　　　　　　　　目標値との差‐3.4％</t>
    <rPh sb="12" eb="14">
      <t>ゲンショウ</t>
    </rPh>
    <rPh sb="23" eb="25">
      <t>モクヒョウ</t>
    </rPh>
    <rPh sb="25" eb="26">
      <t>チ</t>
    </rPh>
    <rPh sb="28" eb="29">
      <t>サ</t>
    </rPh>
    <phoneticPr fontId="12"/>
  </si>
  <si>
    <t>保健師による受診勧奨やハガキによる個別勧奨により受診率が維持できていると考える。</t>
    <rPh sb="0" eb="3">
      <t>ホケンシ</t>
    </rPh>
    <rPh sb="6" eb="10">
      <t>ジュシンカンショウ</t>
    </rPh>
    <rPh sb="17" eb="19">
      <t>コベツ</t>
    </rPh>
    <rPh sb="19" eb="21">
      <t>カンショウ</t>
    </rPh>
    <rPh sb="24" eb="26">
      <t>ジュシン</t>
    </rPh>
    <rPh sb="26" eb="27">
      <t>リツ</t>
    </rPh>
    <rPh sb="28" eb="30">
      <t>イジ</t>
    </rPh>
    <rPh sb="36" eb="37">
      <t>カンガ</t>
    </rPh>
    <phoneticPr fontId="12"/>
  </si>
  <si>
    <t>継続受診者の後期高齢への移行　　　　　　　　　　　　　　　　　　　40・50歳代の健診・未医療未受診者の増加</t>
    <rPh sb="0" eb="2">
      <t>ケイゾク</t>
    </rPh>
    <rPh sb="2" eb="4">
      <t>ジュシン</t>
    </rPh>
    <rPh sb="4" eb="5">
      <t>シャ</t>
    </rPh>
    <rPh sb="6" eb="8">
      <t>コウキ</t>
    </rPh>
    <rPh sb="8" eb="10">
      <t>コウレイ</t>
    </rPh>
    <rPh sb="12" eb="14">
      <t>イコウ</t>
    </rPh>
    <rPh sb="38" eb="39">
      <t>サイ</t>
    </rPh>
    <rPh sb="39" eb="40">
      <t>ダイ</t>
    </rPh>
    <rPh sb="41" eb="43">
      <t>ケンシン</t>
    </rPh>
    <rPh sb="44" eb="45">
      <t>ミ</t>
    </rPh>
    <rPh sb="45" eb="51">
      <t>イリョウミジュシンシャ</t>
    </rPh>
    <rPh sb="52" eb="54">
      <t>ゾウカ</t>
    </rPh>
    <phoneticPr fontId="12"/>
  </si>
  <si>
    <t>特定健診未受診者対策　　　　　　　　　　　　　　　　　　特定健診40歳前勧奨</t>
    <rPh sb="0" eb="2">
      <t>トクテイ</t>
    </rPh>
    <rPh sb="2" eb="4">
      <t>ケンシン</t>
    </rPh>
    <rPh sb="4" eb="10">
      <t>ミジュシンシャタイサク</t>
    </rPh>
    <rPh sb="28" eb="30">
      <t>トクテイ</t>
    </rPh>
    <rPh sb="30" eb="32">
      <t>ケンシン</t>
    </rPh>
    <rPh sb="34" eb="35">
      <t>サイ</t>
    </rPh>
    <rPh sb="35" eb="36">
      <t>マエ</t>
    </rPh>
    <rPh sb="36" eb="38">
      <t>カンショウ</t>
    </rPh>
    <phoneticPr fontId="12"/>
  </si>
  <si>
    <t>特定保健指導実施率の向上</t>
    <rPh sb="0" eb="2">
      <t>トクテイ</t>
    </rPh>
    <rPh sb="2" eb="4">
      <t>ホケン</t>
    </rPh>
    <rPh sb="4" eb="6">
      <t>シドウ</t>
    </rPh>
    <rPh sb="6" eb="8">
      <t>ジッシ</t>
    </rPh>
    <rPh sb="8" eb="9">
      <t>リツ</t>
    </rPh>
    <rPh sb="10" eb="12">
      <t>コウジョウ</t>
    </rPh>
    <phoneticPr fontId="12"/>
  </si>
  <si>
    <t>特定保健指導実施率
【法定報告値】</t>
    <rPh sb="0" eb="2">
      <t>トクテイ</t>
    </rPh>
    <rPh sb="2" eb="4">
      <t>ホケン</t>
    </rPh>
    <rPh sb="4" eb="6">
      <t>シドウ</t>
    </rPh>
    <rPh sb="6" eb="8">
      <t>ジッシ</t>
    </rPh>
    <rPh sb="8" eb="9">
      <t>リツ</t>
    </rPh>
    <rPh sb="11" eb="16">
      <t>ホウテイホウコクチ</t>
    </rPh>
    <phoneticPr fontId="12"/>
  </si>
  <si>
    <t>ベースラインより2.9％増加　　　　　目標値との差　0</t>
    <rPh sb="12" eb="14">
      <t>ゾウカ</t>
    </rPh>
    <rPh sb="19" eb="22">
      <t>モクヒョウチ</t>
    </rPh>
    <rPh sb="24" eb="25">
      <t>サ</t>
    </rPh>
    <phoneticPr fontId="12"/>
  </si>
  <si>
    <t>保健師による個別勧奨　　　　保健指導の様式等整備</t>
    <rPh sb="0" eb="3">
      <t>ホケンシ</t>
    </rPh>
    <rPh sb="6" eb="8">
      <t>コベツ</t>
    </rPh>
    <rPh sb="8" eb="10">
      <t>カンショウ</t>
    </rPh>
    <rPh sb="14" eb="16">
      <t>ホケン</t>
    </rPh>
    <rPh sb="16" eb="18">
      <t>シドウ</t>
    </rPh>
    <rPh sb="19" eb="21">
      <t>ヨウシキ</t>
    </rPh>
    <rPh sb="21" eb="22">
      <t>ナド</t>
    </rPh>
    <rPh sb="22" eb="24">
      <t>セイビ</t>
    </rPh>
    <phoneticPr fontId="12"/>
  </si>
  <si>
    <t>保健指導者のマンパワー不足</t>
    <rPh sb="0" eb="4">
      <t>ホケンシドウ</t>
    </rPh>
    <rPh sb="4" eb="5">
      <t>シャ</t>
    </rPh>
    <rPh sb="11" eb="13">
      <t>ブソク</t>
    </rPh>
    <phoneticPr fontId="12"/>
  </si>
  <si>
    <t>特定保健指導未利用者対策</t>
    <rPh sb="0" eb="2">
      <t>トクテイ</t>
    </rPh>
    <rPh sb="2" eb="4">
      <t>ホケン</t>
    </rPh>
    <rPh sb="4" eb="6">
      <t>シドウ</t>
    </rPh>
    <rPh sb="6" eb="9">
      <t>ミリヨウ</t>
    </rPh>
    <rPh sb="9" eb="10">
      <t>シャ</t>
    </rPh>
    <rPh sb="10" eb="12">
      <t>タイサク</t>
    </rPh>
    <phoneticPr fontId="12"/>
  </si>
  <si>
    <t>特定保健指導者の対象者の減少</t>
    <phoneticPr fontId="12"/>
  </si>
  <si>
    <t>特定保健指導　O・P
【厚労省様式5-5】</t>
    <rPh sb="0" eb="2">
      <t>トクテイ</t>
    </rPh>
    <rPh sb="2" eb="4">
      <t>ホケン</t>
    </rPh>
    <rPh sb="4" eb="6">
      <t>シドウ</t>
    </rPh>
    <rPh sb="12" eb="17">
      <t>コウロウショウヨウシキ</t>
    </rPh>
    <phoneticPr fontId="12"/>
  </si>
  <si>
    <t>5人</t>
    <rPh sb="1" eb="2">
      <t>ニン</t>
    </rPh>
    <phoneticPr fontId="12"/>
  </si>
  <si>
    <t>４人</t>
    <rPh sb="1" eb="2">
      <t>ニン</t>
    </rPh>
    <phoneticPr fontId="12"/>
  </si>
  <si>
    <t>６人</t>
    <rPh sb="1" eb="2">
      <t>ニン</t>
    </rPh>
    <phoneticPr fontId="12"/>
  </si>
  <si>
    <t>動機2人積極１人　　3.3％</t>
    <rPh sb="0" eb="2">
      <t>ドウキ</t>
    </rPh>
    <rPh sb="3" eb="4">
      <t>ニン</t>
    </rPh>
    <rPh sb="4" eb="6">
      <t>セッキョク</t>
    </rPh>
    <rPh sb="7" eb="8">
      <t>ニン</t>
    </rPh>
    <phoneticPr fontId="12"/>
  </si>
  <si>
    <t>動機6人積極4人　　10.2％</t>
    <rPh sb="0" eb="2">
      <t>ドウキ</t>
    </rPh>
    <rPh sb="3" eb="4">
      <t>ニン</t>
    </rPh>
    <rPh sb="4" eb="6">
      <t>セッキョク</t>
    </rPh>
    <rPh sb="7" eb="8">
      <t>ニン</t>
    </rPh>
    <phoneticPr fontId="12"/>
  </si>
  <si>
    <t>動機5人積極１人　　6.1％</t>
    <rPh sb="0" eb="2">
      <t>ドウキ</t>
    </rPh>
    <rPh sb="3" eb="4">
      <t>ニン</t>
    </rPh>
    <rPh sb="4" eb="6">
      <t>セッキョク</t>
    </rPh>
    <rPh sb="7" eb="8">
      <t>ニン</t>
    </rPh>
    <phoneticPr fontId="12"/>
  </si>
  <si>
    <t>動機4人積極3人　　7.6％</t>
    <rPh sb="0" eb="2">
      <t>ドウキ</t>
    </rPh>
    <rPh sb="3" eb="4">
      <t>ニン</t>
    </rPh>
    <rPh sb="4" eb="6">
      <t>セッキョク</t>
    </rPh>
    <rPh sb="7" eb="8">
      <t>ニン</t>
    </rPh>
    <phoneticPr fontId="12"/>
  </si>
  <si>
    <t>ベースラインより2人増加　　　　　　　　　（40％増加）</t>
    <rPh sb="9" eb="10">
      <t>ニン</t>
    </rPh>
    <rPh sb="10" eb="12">
      <t>ゾウカ</t>
    </rPh>
    <rPh sb="25" eb="27">
      <t>ゾウカ</t>
    </rPh>
    <phoneticPr fontId="12"/>
  </si>
  <si>
    <t>経年でみると対象者が同一の者が多い。　　　　　　　　　　　　　　　　　　　生活習慣の改善がない者が多い。</t>
    <rPh sb="0" eb="2">
      <t>ケイネン</t>
    </rPh>
    <rPh sb="6" eb="8">
      <t>タイショウ</t>
    </rPh>
    <rPh sb="8" eb="9">
      <t>シャ</t>
    </rPh>
    <rPh sb="10" eb="12">
      <t>ドウイツ</t>
    </rPh>
    <rPh sb="13" eb="14">
      <t>モノ</t>
    </rPh>
    <rPh sb="15" eb="16">
      <t>オオ</t>
    </rPh>
    <rPh sb="37" eb="39">
      <t>セイカツ</t>
    </rPh>
    <rPh sb="39" eb="41">
      <t>シュウカン</t>
    </rPh>
    <rPh sb="42" eb="44">
      <t>カイゼン</t>
    </rPh>
    <rPh sb="47" eb="48">
      <t>モノ</t>
    </rPh>
    <rPh sb="49" eb="50">
      <t>オオ</t>
    </rPh>
    <phoneticPr fontId="12"/>
  </si>
  <si>
    <t>特定保健指導　　　　　　　　　　　　　　　　　　　　　　　　　　　　　　　　特定保健指導未利用者対策</t>
    <rPh sb="0" eb="6">
      <t>トクテイホケンシドウ</t>
    </rPh>
    <rPh sb="38" eb="44">
      <t>トクテイホケンシドウ</t>
    </rPh>
    <rPh sb="44" eb="48">
      <t>ミリヨウシャ</t>
    </rPh>
    <rPh sb="48" eb="50">
      <t>タイサク</t>
    </rPh>
    <phoneticPr fontId="12"/>
  </si>
  <si>
    <t>特定健診受診者のうち、週3回以上朝食を
抜く人の割合の減少</t>
    <rPh sb="0" eb="7">
      <t>トクテイケンシンジュシンシャ</t>
    </rPh>
    <rPh sb="11" eb="12">
      <t>シュウ</t>
    </rPh>
    <rPh sb="13" eb="16">
      <t>カイイジョウ</t>
    </rPh>
    <rPh sb="16" eb="18">
      <t>チョウショク</t>
    </rPh>
    <rPh sb="20" eb="21">
      <t>ヌ</t>
    </rPh>
    <rPh sb="22" eb="23">
      <t>ヒト</t>
    </rPh>
    <rPh sb="24" eb="26">
      <t>ワリアイ</t>
    </rPh>
    <rPh sb="27" eb="29">
      <t>ゲンショウ</t>
    </rPh>
    <phoneticPr fontId="12"/>
  </si>
  <si>
    <t>特定健診受診者のうち、週3回以上朝食を抜く人の割合の減少
【地域の全体像の把握(年度累計)】</t>
    <phoneticPr fontId="12"/>
  </si>
  <si>
    <t>ベースラインより5.6％増加</t>
    <rPh sb="12" eb="14">
      <t>ゾウカ</t>
    </rPh>
    <phoneticPr fontId="12"/>
  </si>
  <si>
    <t>欠食やまとめ食いが食後高血糖につながるという知識が不足し、糖質や脂質の摂取過多となっている。</t>
    <rPh sb="0" eb="2">
      <t>ケッショク</t>
    </rPh>
    <rPh sb="6" eb="7">
      <t>グ</t>
    </rPh>
    <rPh sb="9" eb="11">
      <t>ショクゴ</t>
    </rPh>
    <rPh sb="11" eb="14">
      <t>コウケットウ</t>
    </rPh>
    <rPh sb="22" eb="24">
      <t>チシキ</t>
    </rPh>
    <rPh sb="25" eb="27">
      <t>フソク</t>
    </rPh>
    <rPh sb="29" eb="31">
      <t>トウシツ</t>
    </rPh>
    <rPh sb="32" eb="34">
      <t>シシツ</t>
    </rPh>
    <rPh sb="35" eb="37">
      <t>セッシュ</t>
    </rPh>
    <rPh sb="37" eb="39">
      <t>カタ</t>
    </rPh>
    <phoneticPr fontId="12"/>
  </si>
  <si>
    <t>糖尿病性腎症の新規発症の抑制</t>
    <rPh sb="0" eb="3">
      <t>トウニョウビョウ</t>
    </rPh>
    <rPh sb="3" eb="4">
      <t>セイ</t>
    </rPh>
    <rPh sb="4" eb="6">
      <t>ジンショウ</t>
    </rPh>
    <rPh sb="7" eb="9">
      <t>シンキ</t>
    </rPh>
    <rPh sb="9" eb="11">
      <t>ハッショウ</t>
    </rPh>
    <rPh sb="12" eb="14">
      <t>ヨクセイ</t>
    </rPh>
    <phoneticPr fontId="12"/>
  </si>
  <si>
    <t>糖尿病性腎症新規患者数
【医療費分析（1）細小分類】</t>
    <rPh sb="0" eb="4">
      <t>トウニョウビョウセイ</t>
    </rPh>
    <rPh sb="4" eb="6">
      <t>ジンショウ</t>
    </rPh>
    <rPh sb="6" eb="8">
      <t>シンキ</t>
    </rPh>
    <rPh sb="8" eb="10">
      <t>カンジャ</t>
    </rPh>
    <rPh sb="10" eb="11">
      <t>スウ</t>
    </rPh>
    <rPh sb="13" eb="16">
      <t>イリョウヒ</t>
    </rPh>
    <rPh sb="16" eb="18">
      <t>ブンセキ</t>
    </rPh>
    <rPh sb="21" eb="22">
      <t>ホソ</t>
    </rPh>
    <rPh sb="22" eb="23">
      <t>ショウ</t>
    </rPh>
    <rPh sb="23" eb="25">
      <t>ブンルイ</t>
    </rPh>
    <phoneticPr fontId="12"/>
  </si>
  <si>
    <t>抑制</t>
    <rPh sb="0" eb="2">
      <t>ヨクセイ</t>
    </rPh>
    <phoneticPr fontId="12"/>
  </si>
  <si>
    <t>ベースラインより変化なし</t>
    <rPh sb="8" eb="10">
      <t>ヘンカ</t>
    </rPh>
    <phoneticPr fontId="12"/>
  </si>
  <si>
    <t>健診未受診者のうち、血糖コントロール不良者がいる可能性あり</t>
    <rPh sb="0" eb="2">
      <t>ケンシン</t>
    </rPh>
    <rPh sb="2" eb="6">
      <t>ミジュシンシャ</t>
    </rPh>
    <rPh sb="10" eb="12">
      <t>ケットウ</t>
    </rPh>
    <rPh sb="18" eb="20">
      <t>フリョウ</t>
    </rPh>
    <rPh sb="20" eb="21">
      <t>シャ</t>
    </rPh>
    <rPh sb="24" eb="27">
      <t>カノウセイ</t>
    </rPh>
    <phoneticPr fontId="12"/>
  </si>
  <si>
    <t>糖尿病性腎症重症化予防　　　　　　　　　　　　　　　　特定保健指導未利用者対策</t>
  </si>
  <si>
    <r>
      <t xml:space="preserve">収縮期血圧（160以上）
</t>
    </r>
    <r>
      <rPr>
        <sz val="10"/>
        <color theme="1"/>
        <rFont val="UD デジタル 教科書体 NK-R"/>
        <family val="1"/>
        <charset val="128"/>
      </rPr>
      <t>【介入支援管理機能】</t>
    </r>
    <rPh sb="0" eb="5">
      <t>シュウシュクキケツアツ</t>
    </rPh>
    <rPh sb="9" eb="11">
      <t>イジョウ</t>
    </rPh>
    <rPh sb="14" eb="16">
      <t>カイニュウ</t>
    </rPh>
    <rPh sb="16" eb="18">
      <t>シエン</t>
    </rPh>
    <rPh sb="18" eb="22">
      <t>カンリキノウ</t>
    </rPh>
    <phoneticPr fontId="12"/>
  </si>
  <si>
    <t>―</t>
    <phoneticPr fontId="12"/>
  </si>
  <si>
    <t>10人9.7％</t>
    <rPh sb="2" eb="3">
      <t>ニン</t>
    </rPh>
    <phoneticPr fontId="12"/>
  </si>
  <si>
    <t>9人8.5％</t>
    <rPh sb="1" eb="2">
      <t>ニン</t>
    </rPh>
    <phoneticPr fontId="12"/>
  </si>
  <si>
    <t>4人4.2％</t>
    <rPh sb="1" eb="2">
      <t>ニン</t>
    </rPh>
    <phoneticPr fontId="12"/>
  </si>
  <si>
    <t>2人2.2％</t>
    <rPh sb="1" eb="2">
      <t>ニン</t>
    </rPh>
    <phoneticPr fontId="12"/>
  </si>
  <si>
    <t>3人3.1％</t>
    <rPh sb="1" eb="2">
      <t>ニン</t>
    </rPh>
    <phoneticPr fontId="12"/>
  </si>
  <si>
    <t>1人1.1％</t>
    <rPh sb="1" eb="2">
      <t>ニン</t>
    </rPh>
    <phoneticPr fontId="12"/>
  </si>
  <si>
    <t>H29 より9人（8.6％）減少</t>
    <rPh sb="7" eb="8">
      <t>ニン</t>
    </rPh>
    <rPh sb="14" eb="16">
      <t>ゲンショウ</t>
    </rPh>
    <phoneticPr fontId="12"/>
  </si>
  <si>
    <t>高血圧重症化予防事業により、C血圧有所見者が医療につながり、血圧コントロールができている。</t>
    <rPh sb="0" eb="3">
      <t>コウケツアツ</t>
    </rPh>
    <rPh sb="3" eb="8">
      <t>ジュウショウカヨボウ</t>
    </rPh>
    <rPh sb="8" eb="10">
      <t>ジギョウ</t>
    </rPh>
    <rPh sb="15" eb="17">
      <t>ケツアツ</t>
    </rPh>
    <rPh sb="17" eb="20">
      <t>ユウショケン</t>
    </rPh>
    <rPh sb="20" eb="21">
      <t>シャ</t>
    </rPh>
    <rPh sb="22" eb="24">
      <t>イリョウ</t>
    </rPh>
    <rPh sb="30" eb="32">
      <t>ケツアツ</t>
    </rPh>
    <phoneticPr fontId="12"/>
  </si>
  <si>
    <r>
      <t xml:space="preserve">拡張期血圧（100以上）
</t>
    </r>
    <r>
      <rPr>
        <sz val="10"/>
        <color theme="1"/>
        <rFont val="UD デジタル 教科書体 NK-R"/>
        <family val="1"/>
        <charset val="128"/>
      </rPr>
      <t>【介入支援管理機能】</t>
    </r>
    <rPh sb="0" eb="5">
      <t>カクチョウキケツアツ</t>
    </rPh>
    <rPh sb="9" eb="11">
      <t>イジョウ</t>
    </rPh>
    <phoneticPr fontId="12"/>
  </si>
  <si>
    <t>15人14.6％</t>
    <phoneticPr fontId="12"/>
  </si>
  <si>
    <t>11人10.4％</t>
    <phoneticPr fontId="12"/>
  </si>
  <si>
    <t>1人1.1％</t>
  </si>
  <si>
    <t>1人1.0％</t>
    <rPh sb="1" eb="2">
      <t>ニン</t>
    </rPh>
    <phoneticPr fontId="12"/>
  </si>
  <si>
    <t>0人0.0％</t>
    <rPh sb="1" eb="2">
      <t>ニン</t>
    </rPh>
    <phoneticPr fontId="12"/>
  </si>
  <si>
    <t>H29より15人（14.6％）減少</t>
    <rPh sb="7" eb="8">
      <t>ニン</t>
    </rPh>
    <rPh sb="15" eb="17">
      <t>ゲンショウ</t>
    </rPh>
    <phoneticPr fontId="12"/>
  </si>
  <si>
    <t>LDLコレステロール（140以上）
【介入支援管理機能】</t>
    <rPh sb="14" eb="16">
      <t>イジョウ</t>
    </rPh>
    <phoneticPr fontId="12"/>
  </si>
  <si>
    <t>16人15.5％</t>
    <rPh sb="2" eb="3">
      <t>ニン</t>
    </rPh>
    <phoneticPr fontId="12"/>
  </si>
  <si>
    <t>30人28.3％</t>
    <rPh sb="2" eb="3">
      <t>ニン</t>
    </rPh>
    <phoneticPr fontId="12"/>
  </si>
  <si>
    <t>23人24.2％</t>
    <rPh sb="2" eb="3">
      <t>ニン</t>
    </rPh>
    <phoneticPr fontId="12"/>
  </si>
  <si>
    <t>25人25.5％</t>
    <rPh sb="2" eb="3">
      <t>ニン</t>
    </rPh>
    <phoneticPr fontId="12"/>
  </si>
  <si>
    <t>18人18.4％</t>
    <rPh sb="2" eb="3">
      <t>ニン</t>
    </rPh>
    <phoneticPr fontId="12"/>
  </si>
  <si>
    <t>10人11.0％</t>
    <rPh sb="2" eb="3">
      <t>ニン</t>
    </rPh>
    <phoneticPr fontId="12"/>
  </si>
  <si>
    <t>H29より6人（4.5％）減少</t>
    <rPh sb="6" eb="7">
      <t>ニン</t>
    </rPh>
    <rPh sb="13" eb="15">
      <t>ゲンショウ</t>
    </rPh>
    <phoneticPr fontId="12"/>
  </si>
  <si>
    <t>HDLコレステロール（35未満）
【介入支援管理機能】</t>
    <rPh sb="13" eb="15">
      <t>ミマン</t>
    </rPh>
    <phoneticPr fontId="12"/>
  </si>
  <si>
    <t>3人2.9％</t>
    <phoneticPr fontId="12"/>
  </si>
  <si>
    <t>4人3.8％</t>
    <phoneticPr fontId="12"/>
  </si>
  <si>
    <t>0人0.0％</t>
    <phoneticPr fontId="12"/>
  </si>
  <si>
    <t>2人2.0％</t>
    <rPh sb="1" eb="2">
      <t>ニン</t>
    </rPh>
    <phoneticPr fontId="12"/>
  </si>
  <si>
    <t>4人4.4％</t>
    <rPh sb="1" eb="2">
      <t>ニン</t>
    </rPh>
    <phoneticPr fontId="12"/>
  </si>
  <si>
    <t>H29より1人（1.5％）増加</t>
    <rPh sb="6" eb="7">
      <t>ニン</t>
    </rPh>
    <rPh sb="13" eb="15">
      <t>ゾウカ</t>
    </rPh>
    <phoneticPr fontId="12"/>
  </si>
  <si>
    <t>健診・医療未受診者の増加　メタボ・メタボ予備群の増加　野菜の摂取不足</t>
    <rPh sb="0" eb="2">
      <t>ケンシン</t>
    </rPh>
    <rPh sb="3" eb="5">
      <t>イリョウ</t>
    </rPh>
    <rPh sb="5" eb="9">
      <t>ミジュシンシャ</t>
    </rPh>
    <rPh sb="10" eb="12">
      <t>ゾウカ</t>
    </rPh>
    <rPh sb="20" eb="22">
      <t>ヨビ</t>
    </rPh>
    <rPh sb="22" eb="23">
      <t>グン</t>
    </rPh>
    <rPh sb="24" eb="26">
      <t>ゾウカ</t>
    </rPh>
    <rPh sb="27" eb="29">
      <t>ヤサイ</t>
    </rPh>
    <rPh sb="30" eb="32">
      <t>セッシュ</t>
    </rPh>
    <rPh sb="32" eb="34">
      <t>フソク</t>
    </rPh>
    <phoneticPr fontId="12"/>
  </si>
  <si>
    <r>
      <t xml:space="preserve">HbA1c(6.5以上）
</t>
    </r>
    <r>
      <rPr>
        <sz val="10"/>
        <color theme="1"/>
        <rFont val="UD デジタル 教科書体 NK-R"/>
        <family val="1"/>
        <charset val="128"/>
      </rPr>
      <t>【介入支援管理機能】</t>
    </r>
    <rPh sb="9" eb="11">
      <t>イジョウ</t>
    </rPh>
    <phoneticPr fontId="12"/>
  </si>
  <si>
    <t>15人15.7％</t>
    <rPh sb="2" eb="3">
      <t>ニン</t>
    </rPh>
    <phoneticPr fontId="12"/>
  </si>
  <si>
    <t>11人11.2％</t>
    <rPh sb="2" eb="3">
      <t>ニン</t>
    </rPh>
    <phoneticPr fontId="12"/>
  </si>
  <si>
    <t>16人16.3％</t>
    <rPh sb="2" eb="3">
      <t>ニン</t>
    </rPh>
    <phoneticPr fontId="12"/>
  </si>
  <si>
    <t>18人19.7％</t>
    <rPh sb="2" eb="3">
      <t>ニン</t>
    </rPh>
    <phoneticPr fontId="12"/>
  </si>
  <si>
    <t>H29より3人（4.0％）増加</t>
    <rPh sb="6" eb="7">
      <t>ニン</t>
    </rPh>
    <rPh sb="13" eb="15">
      <t>ゾウカ</t>
    </rPh>
    <phoneticPr fontId="12"/>
  </si>
  <si>
    <t>糖尿病性腎症重症化予防</t>
  </si>
  <si>
    <r>
      <t xml:space="preserve">eGFR(45未満)
</t>
    </r>
    <r>
      <rPr>
        <sz val="10"/>
        <color theme="1"/>
        <rFont val="UD デジタル 教科書体 NK-R"/>
        <family val="1"/>
        <charset val="128"/>
      </rPr>
      <t>【介入支援管理機能】</t>
    </r>
    <rPh sb="7" eb="9">
      <t>ミマン</t>
    </rPh>
    <phoneticPr fontId="12"/>
  </si>
  <si>
    <t>3人2.9％</t>
    <rPh sb="1" eb="2">
      <t>ニン</t>
    </rPh>
    <phoneticPr fontId="12"/>
  </si>
  <si>
    <t>4人3.8％</t>
    <rPh sb="1" eb="2">
      <t>ニン</t>
    </rPh>
    <phoneticPr fontId="12"/>
  </si>
  <si>
    <t>6人6.3％</t>
    <rPh sb="1" eb="2">
      <t>ニン</t>
    </rPh>
    <phoneticPr fontId="12"/>
  </si>
  <si>
    <t>6人6.1％</t>
    <rPh sb="1" eb="2">
      <t>ニン</t>
    </rPh>
    <phoneticPr fontId="12"/>
  </si>
  <si>
    <t>7人7.1％</t>
    <rPh sb="1" eb="2">
      <t>ニン</t>
    </rPh>
    <phoneticPr fontId="12"/>
  </si>
  <si>
    <t>5人5.5％</t>
    <rPh sb="1" eb="2">
      <t>ニン</t>
    </rPh>
    <phoneticPr fontId="12"/>
  </si>
  <si>
    <t>H29より２人（2.6％）増加</t>
    <rPh sb="6" eb="7">
      <t>ニン</t>
    </rPh>
    <rPh sb="13" eb="15">
      <t>ゾウカ</t>
    </rPh>
    <phoneticPr fontId="12"/>
  </si>
  <si>
    <t>メタボ・メタボ予備群の増加　野菜摂取不足　　　　　　　　　　　　　　糖質・脂質摂取過多　　　　　　　血糖コントロール不良</t>
    <rPh sb="7" eb="9">
      <t>ヨビ</t>
    </rPh>
    <rPh sb="9" eb="10">
      <t>グン</t>
    </rPh>
    <rPh sb="11" eb="13">
      <t>ゾウカ</t>
    </rPh>
    <rPh sb="39" eb="41">
      <t>セッシュ</t>
    </rPh>
    <rPh sb="50" eb="52">
      <t>ケットウ</t>
    </rPh>
    <rPh sb="58" eb="60">
      <t>フリョウ</t>
    </rPh>
    <phoneticPr fontId="12"/>
  </si>
  <si>
    <t>健診・医療未受診者の減少</t>
    <rPh sb="0" eb="2">
      <t>ケンシン</t>
    </rPh>
    <rPh sb="3" eb="5">
      <t>イリョウ</t>
    </rPh>
    <rPh sb="5" eb="6">
      <t>ミ</t>
    </rPh>
    <rPh sb="6" eb="9">
      <t>ジュシンシャ</t>
    </rPh>
    <rPh sb="10" eb="12">
      <t>ゲンショウ</t>
    </rPh>
    <phoneticPr fontId="12"/>
  </si>
  <si>
    <t>健診・未受診者　G
【厚労省様式5-5】</t>
    <rPh sb="0" eb="2">
      <t>ケンシン</t>
    </rPh>
    <rPh sb="3" eb="4">
      <t>ミ</t>
    </rPh>
    <rPh sb="4" eb="7">
      <t>ジュシンシャ</t>
    </rPh>
    <rPh sb="11" eb="16">
      <t>コウロウショウヨウシキ</t>
    </rPh>
    <phoneticPr fontId="12"/>
  </si>
  <si>
    <t>30人15.8%</t>
    <rPh sb="2" eb="3">
      <t>ニン</t>
    </rPh>
    <phoneticPr fontId="12"/>
  </si>
  <si>
    <t>34人18.3%</t>
    <rPh sb="2" eb="3">
      <t>ニン</t>
    </rPh>
    <phoneticPr fontId="12"/>
  </si>
  <si>
    <t>38人20.5%</t>
    <rPh sb="2" eb="3">
      <t>ニン</t>
    </rPh>
    <phoneticPr fontId="12"/>
  </si>
  <si>
    <t>39人21.5%</t>
    <rPh sb="2" eb="3">
      <t>ニン</t>
    </rPh>
    <phoneticPr fontId="12"/>
  </si>
  <si>
    <t>46人25.9%</t>
    <rPh sb="2" eb="3">
      <t>ニン</t>
    </rPh>
    <phoneticPr fontId="12"/>
  </si>
  <si>
    <t>42人24.3%</t>
    <rPh sb="2" eb="3">
      <t>ニン</t>
    </rPh>
    <phoneticPr fontId="12"/>
  </si>
  <si>
    <t>40人23.7%</t>
    <rPh sb="2" eb="3">
      <t>ニン</t>
    </rPh>
    <phoneticPr fontId="12"/>
  </si>
  <si>
    <t>ベースラインより10人（7.9％）増加</t>
    <rPh sb="10" eb="11">
      <t>ニン</t>
    </rPh>
    <rPh sb="17" eb="19">
      <t>ゾウカ</t>
    </rPh>
    <phoneticPr fontId="12"/>
  </si>
  <si>
    <t>健診や医療に対する不信感、生活習慣に問題なく健康と思いこんでいる</t>
    <rPh sb="0" eb="2">
      <t>ケンシン</t>
    </rPh>
    <rPh sb="3" eb="5">
      <t>イリョウ</t>
    </rPh>
    <rPh sb="6" eb="7">
      <t>タイ</t>
    </rPh>
    <rPh sb="9" eb="12">
      <t>フシンカン</t>
    </rPh>
    <rPh sb="13" eb="17">
      <t>セイカツシュウカン</t>
    </rPh>
    <rPh sb="18" eb="20">
      <t>モンダイ</t>
    </rPh>
    <rPh sb="22" eb="24">
      <t>ケンコウ</t>
    </rPh>
    <rPh sb="25" eb="26">
      <t>オモ</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</si>
</sst>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000&quot; 円&quot;"/>
    <numFmt numFmtId="179" formatCode="0.0&quot;%&quot;;\▲0.0&quot;%&quot;"/>
    <numFmt numFmtId="180" formatCode="0.000"/>
    <numFmt numFmtId="181" formatCode="0_);[Red]\(0\)"/>
  </numFmts>
  <fonts count="3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8"/>
      <color rgb="FFFF0000"/>
      <name val="游ゴシック"/>
      <family val="3"/>
      <charset val="128"/>
      <scheme val="minor"/>
    </font>
    <font>
      <sz val="10"/>
      <color theme="1"/>
      <name val="游ゴシック"/>
      <family val="3"/>
      <charset val="128"/>
      <scheme val="minor"/>
    </font>
    <font>
      <sz val="11"/>
      <color theme="1"/>
      <name val="游ゴシック"/>
      <family val="2"/>
      <charset val="128"/>
      <scheme val="minor"/>
    </font>
    <font>
      <sz val="11"/>
      <color theme="1"/>
      <name val="游ゴシック"/>
      <family val="2"/>
      <scheme val="minor"/>
    </font>
    <font>
      <b/>
      <sz val="18"/>
      <color theme="1"/>
      <name val="UD デジタル 教科書体 NK-R"/>
      <family val="1"/>
      <charset val="128"/>
    </font>
    <font>
      <sz val="6"/>
      <name val="游ゴシック"/>
      <family val="3"/>
      <charset val="128"/>
      <scheme val="minor"/>
    </font>
    <font>
      <sz val="11"/>
      <color theme="1"/>
      <name val="UD デジタル 教科書体 NK-R"/>
      <family val="1"/>
      <charset val="128"/>
    </font>
    <font>
      <sz val="14"/>
      <color theme="1"/>
      <name val="UD デジタル 教科書体 NK-R"/>
      <family val="1"/>
      <charset val="128"/>
    </font>
    <font>
      <sz val="16"/>
      <color theme="1"/>
      <name val="UD デジタル 教科書体 NK-R"/>
      <family val="1"/>
      <charset val="128"/>
    </font>
    <font>
      <sz val="12"/>
      <color rgb="FF00B050"/>
      <name val="Meiryo UI"/>
      <family val="3"/>
      <charset val="128"/>
    </font>
    <font>
      <sz val="12"/>
      <color theme="1"/>
      <name val="Meiryo UI"/>
      <family val="3"/>
      <charset val="128"/>
    </font>
    <font>
      <sz val="8"/>
      <color theme="1"/>
      <name val="UD デジタル 教科書体 NK-R"/>
      <family val="1"/>
      <charset val="128"/>
    </font>
    <font>
      <b/>
      <sz val="16"/>
      <color theme="1"/>
      <name val="UD デジタル 教科書体 NK-R"/>
      <family val="1"/>
      <charset val="128"/>
    </font>
    <font>
      <b/>
      <sz val="14"/>
      <color theme="1"/>
      <name val="UD デジタル 教科書体 NK-R"/>
      <family val="1"/>
      <charset val="128"/>
    </font>
    <font>
      <sz val="12"/>
      <color theme="1"/>
      <name val="UD デジタル 教科書体 NK-R"/>
      <family val="1"/>
      <charset val="128"/>
    </font>
    <font>
      <sz val="11"/>
      <name val="UD デジタル 教科書体 NK-R"/>
      <family val="1"/>
      <charset val="128"/>
    </font>
    <font>
      <sz val="6"/>
      <color theme="1"/>
      <name val="UD デジタル 教科書体 NK-R"/>
      <family val="1"/>
      <charset val="128"/>
    </font>
    <font>
      <sz val="9"/>
      <name val="UD デジタル 教科書体 NK-R"/>
      <family val="1"/>
      <charset val="128"/>
    </font>
    <font>
      <sz val="9"/>
      <color theme="1"/>
      <name val="UD デジタル 教科書体 NK-R"/>
      <family val="1"/>
      <charset val="128"/>
    </font>
    <font>
      <sz val="10"/>
      <color theme="1"/>
      <name val="UD デジタル 教科書体 NK-R"/>
      <family val="1"/>
      <charset val="128"/>
    </font>
    <font>
      <sz val="9"/>
      <color theme="1"/>
      <name val="Meiryo UI"/>
      <family val="3"/>
      <charset val="128"/>
    </font>
    <font>
      <sz val="8"/>
      <color theme="1"/>
      <name val="游ゴシック"/>
      <family val="2"/>
      <scheme val="minor"/>
    </font>
    <font>
      <sz val="10"/>
      <color theme="1"/>
      <name val="游ゴシック"/>
      <family val="2"/>
      <scheme val="minor"/>
    </font>
  </fonts>
  <fills count="4">
    <fill>
      <patternFill patternType="none"/>
    </fill>
    <fill>
      <patternFill patternType="gray125"/>
    </fill>
    <fill>
      <patternFill patternType="solid">
        <fgColor rgb="FFFFEEB9"/>
        <bgColor indexed="64"/>
      </patternFill>
    </fill>
    <fill>
      <patternFill patternType="solid">
        <fgColor theme="0"/>
        <bgColor indexed="64"/>
      </patternFill>
    </fill>
  </fills>
  <borders count="18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theme="1"/>
      </left>
      <right style="thin">
        <color indexed="64"/>
      </right>
      <top style="medium">
        <color theme="1"/>
      </top>
      <bottom/>
      <diagonal/>
    </border>
    <border>
      <left style="thin">
        <color indexed="64"/>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bottom style="medium">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style="hair">
        <color auto="1"/>
      </left>
      <right style="hair">
        <color auto="1"/>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auto="1"/>
      </left>
      <right style="hair">
        <color auto="1"/>
      </right>
      <top/>
      <bottom style="hair">
        <color indexed="64"/>
      </bottom>
      <diagonal/>
    </border>
    <border>
      <left/>
      <right style="thin">
        <color indexed="64"/>
      </right>
      <top/>
      <bottom style="hair">
        <color indexed="64"/>
      </bottom>
      <diagonal/>
    </border>
    <border>
      <left style="thin">
        <color indexed="64"/>
      </left>
      <right style="medium">
        <color theme="1"/>
      </right>
      <top/>
      <bottom style="hair">
        <color indexed="64"/>
      </bottom>
      <diagonal/>
    </border>
    <border>
      <left style="medium">
        <color theme="1"/>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auto="1"/>
      </right>
      <top style="hair">
        <color indexed="64"/>
      </top>
      <bottom style="hair">
        <color indexed="64"/>
      </bottom>
      <diagonal/>
    </border>
    <border>
      <left style="thin">
        <color indexed="64"/>
      </left>
      <right style="medium">
        <color theme="1"/>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auto="1"/>
      </right>
      <top style="hair">
        <color indexed="64"/>
      </top>
      <bottom style="thin">
        <color indexed="64"/>
      </bottom>
      <diagonal/>
    </border>
    <border>
      <left style="thin">
        <color indexed="64"/>
      </left>
      <right style="medium">
        <color theme="1"/>
      </right>
      <top style="hair">
        <color indexed="64"/>
      </top>
      <bottom style="thin">
        <color indexed="64"/>
      </bottom>
      <diagonal/>
    </border>
    <border>
      <left/>
      <right style="hair">
        <color auto="1"/>
      </right>
      <top style="thin">
        <color indexed="64"/>
      </top>
      <bottom/>
      <diagonal/>
    </border>
    <border>
      <left/>
      <right style="medium">
        <color theme="1"/>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right style="medium">
        <color theme="1"/>
      </right>
      <top/>
      <bottom/>
      <diagonal/>
    </border>
    <border>
      <left style="thin">
        <color indexed="64"/>
      </left>
      <right/>
      <top style="hair">
        <color indexed="64"/>
      </top>
      <bottom/>
      <diagonal/>
    </border>
    <border>
      <left/>
      <right/>
      <top style="hair">
        <color auto="1"/>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auto="1"/>
      </right>
      <top style="hair">
        <color indexed="64"/>
      </top>
      <bottom/>
      <diagonal/>
    </border>
    <border>
      <left/>
      <right style="hair">
        <color indexed="64"/>
      </right>
      <top style="hair">
        <color indexed="64"/>
      </top>
      <bottom/>
      <diagonal/>
    </border>
    <border>
      <left/>
      <right style="hair">
        <color auto="1"/>
      </right>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medium">
        <color theme="1"/>
      </right>
      <top/>
      <bottom style="thin">
        <color indexed="64"/>
      </bottom>
      <diagonal/>
    </border>
    <border>
      <left style="thin">
        <color indexed="64"/>
      </left>
      <right style="thin">
        <color indexed="64"/>
      </right>
      <top/>
      <bottom style="medium">
        <color theme="1"/>
      </bottom>
      <diagonal/>
    </border>
    <border>
      <left style="thin">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auto="1"/>
      </right>
      <top style="hair">
        <color indexed="64"/>
      </top>
      <bottom style="medium">
        <color indexed="64"/>
      </bottom>
      <diagonal/>
    </border>
    <border>
      <left style="hair">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auto="1"/>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indexed="64"/>
      </bottom>
      <diagonal/>
    </border>
    <border>
      <left/>
      <right style="hair">
        <color auto="1"/>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medium">
        <color auto="1"/>
      </right>
      <top style="thin">
        <color indexed="64"/>
      </top>
      <bottom style="thin">
        <color indexed="64"/>
      </bottom>
      <diagonal/>
    </border>
    <border>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medium">
        <color auto="1"/>
      </right>
      <top/>
      <bottom style="thin">
        <color indexed="64"/>
      </bottom>
      <diagonal/>
    </border>
    <border>
      <left style="medium">
        <color theme="1"/>
      </left>
      <right style="thin">
        <color indexed="64"/>
      </right>
      <top/>
      <bottom style="thin">
        <color indexed="64"/>
      </bottom>
      <diagonal/>
    </border>
    <border>
      <left/>
      <right/>
      <top style="thin">
        <color indexed="64"/>
      </top>
      <bottom style="medium">
        <color theme="1"/>
      </bottom>
      <diagonal/>
    </border>
    <border>
      <left style="hair">
        <color auto="1"/>
      </left>
      <right/>
      <top style="thin">
        <color indexed="64"/>
      </top>
      <bottom style="medium">
        <color theme="1"/>
      </bottom>
      <diagonal/>
    </border>
    <border>
      <left style="hair">
        <color auto="1"/>
      </left>
      <right style="thin">
        <color indexed="64"/>
      </right>
      <top style="thin">
        <color indexed="64"/>
      </top>
      <bottom style="medium">
        <color theme="1"/>
      </bottom>
      <diagonal/>
    </border>
    <border>
      <left style="medium">
        <color indexed="64"/>
      </left>
      <right style="medium">
        <color indexed="64"/>
      </right>
      <top style="medium">
        <color indexed="64"/>
      </top>
      <bottom/>
      <diagonal/>
    </border>
    <border>
      <left style="thin">
        <color indexed="64"/>
      </left>
      <right style="thin">
        <color indexed="64"/>
      </right>
      <top style="medium">
        <color theme="1"/>
      </top>
      <bottom style="hair">
        <color indexed="64"/>
      </bottom>
      <diagonal/>
    </border>
    <border>
      <left style="thin">
        <color indexed="64"/>
      </left>
      <right/>
      <top style="medium">
        <color theme="1"/>
      </top>
      <bottom style="hair">
        <color indexed="64"/>
      </bottom>
      <diagonal/>
    </border>
    <border>
      <left/>
      <right/>
      <top style="medium">
        <color theme="1"/>
      </top>
      <bottom style="hair">
        <color indexed="64"/>
      </bottom>
      <diagonal/>
    </border>
    <border>
      <left style="hair">
        <color theme="1"/>
      </left>
      <right style="thin">
        <color indexed="64"/>
      </right>
      <top style="medium">
        <color theme="1"/>
      </top>
      <bottom style="hair">
        <color indexed="64"/>
      </bottom>
      <diagonal/>
    </border>
    <border>
      <left style="hair">
        <color auto="1"/>
      </left>
      <right style="hair">
        <color auto="1"/>
      </right>
      <top style="medium">
        <color theme="1"/>
      </top>
      <bottom style="hair">
        <color indexed="64"/>
      </bottom>
      <diagonal/>
    </border>
    <border>
      <left style="hair">
        <color indexed="64"/>
      </left>
      <right/>
      <top style="medium">
        <color theme="1"/>
      </top>
      <bottom style="hair">
        <color indexed="64"/>
      </bottom>
      <diagonal/>
    </border>
    <border>
      <left style="hair">
        <color auto="1"/>
      </left>
      <right style="thin">
        <color indexed="64"/>
      </right>
      <top style="medium">
        <color theme="1"/>
      </top>
      <bottom style="hair">
        <color indexed="64"/>
      </bottom>
      <diagonal/>
    </border>
    <border>
      <left/>
      <right style="thin">
        <color indexed="64"/>
      </right>
      <top style="medium">
        <color theme="1"/>
      </top>
      <bottom style="hair">
        <color indexed="64"/>
      </bottom>
      <diagonal/>
    </border>
    <border>
      <left style="thin">
        <color indexed="64"/>
      </left>
      <right style="medium">
        <color theme="1"/>
      </right>
      <top style="medium">
        <color theme="1"/>
      </top>
      <bottom style="hair">
        <color indexed="64"/>
      </bottom>
      <diagonal/>
    </border>
    <border>
      <left style="medium">
        <color indexed="64"/>
      </left>
      <right style="medium">
        <color indexed="64"/>
      </right>
      <top/>
      <bottom/>
      <diagonal/>
    </border>
    <border>
      <left style="hair">
        <color theme="1"/>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theme="1"/>
      </right>
      <top style="hair">
        <color indexed="64"/>
      </top>
      <bottom style="hair">
        <color indexed="64"/>
      </bottom>
      <diagonal/>
    </border>
    <border>
      <left style="hair">
        <color theme="1"/>
      </left>
      <right style="thin">
        <color indexed="64"/>
      </right>
      <top style="hair">
        <color indexed="64"/>
      </top>
      <bottom/>
      <diagonal/>
    </border>
    <border>
      <left style="thin">
        <color indexed="64"/>
      </left>
      <right style="medium">
        <color theme="1"/>
      </right>
      <top style="hair">
        <color indexed="64"/>
      </top>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style="thin">
        <color theme="1"/>
      </bottom>
      <diagonal/>
    </border>
    <border>
      <left/>
      <right/>
      <top/>
      <bottom style="thin">
        <color theme="1"/>
      </bottom>
      <diagonal/>
    </border>
    <border>
      <left style="hair">
        <color theme="1"/>
      </left>
      <right style="thin">
        <color indexed="64"/>
      </right>
      <top/>
      <bottom style="thin">
        <color theme="1"/>
      </bottom>
      <diagonal/>
    </border>
    <border>
      <left style="thin">
        <color indexed="64"/>
      </left>
      <right style="thin">
        <color indexed="64"/>
      </right>
      <top/>
      <bottom style="thin">
        <color theme="1"/>
      </bottom>
      <diagonal/>
    </border>
    <border>
      <left style="hair">
        <color indexed="64"/>
      </left>
      <right style="hair">
        <color auto="1"/>
      </right>
      <top/>
      <bottom style="thin">
        <color theme="1"/>
      </bottom>
      <diagonal/>
    </border>
    <border>
      <left style="hair">
        <color indexed="64"/>
      </left>
      <right/>
      <top/>
      <bottom style="thin">
        <color theme="1"/>
      </bottom>
      <diagonal/>
    </border>
    <border>
      <left/>
      <right style="thin">
        <color indexed="64"/>
      </right>
      <top/>
      <bottom style="thin">
        <color theme="1"/>
      </bottom>
      <diagonal/>
    </border>
    <border>
      <left style="thin">
        <color indexed="64"/>
      </left>
      <right style="medium">
        <color theme="1"/>
      </right>
      <top/>
      <bottom style="thin">
        <color theme="1"/>
      </bottom>
      <diagonal/>
    </border>
    <border>
      <left style="thin">
        <color indexed="64"/>
      </left>
      <right/>
      <top style="hair">
        <color indexed="64"/>
      </top>
      <bottom style="thin">
        <color theme="1"/>
      </bottom>
      <diagonal/>
    </border>
    <border>
      <left/>
      <right/>
      <top style="hair">
        <color indexed="64"/>
      </top>
      <bottom style="thin">
        <color theme="1"/>
      </bottom>
      <diagonal/>
    </border>
    <border>
      <left style="hair">
        <color theme="1"/>
      </left>
      <right style="thin">
        <color indexed="64"/>
      </right>
      <top style="hair">
        <color indexed="64"/>
      </top>
      <bottom style="thin">
        <color theme="1"/>
      </bottom>
      <diagonal/>
    </border>
    <border>
      <left style="thin">
        <color indexed="64"/>
      </left>
      <right style="thin">
        <color indexed="64"/>
      </right>
      <top style="hair">
        <color indexed="64"/>
      </top>
      <bottom style="thin">
        <color theme="1"/>
      </bottom>
      <diagonal/>
    </border>
    <border>
      <left style="hair">
        <color indexed="64"/>
      </left>
      <right style="hair">
        <color auto="1"/>
      </right>
      <top style="hair">
        <color indexed="64"/>
      </top>
      <bottom style="thin">
        <color theme="1"/>
      </bottom>
      <diagonal/>
    </border>
    <border>
      <left style="hair">
        <color indexed="64"/>
      </left>
      <right/>
      <top style="hair">
        <color indexed="64"/>
      </top>
      <bottom style="thin">
        <color theme="1"/>
      </bottom>
      <diagonal/>
    </border>
    <border>
      <left/>
      <right style="thin">
        <color indexed="64"/>
      </right>
      <top style="hair">
        <color indexed="64"/>
      </top>
      <bottom style="thin">
        <color theme="1"/>
      </bottom>
      <diagonal/>
    </border>
    <border>
      <left style="thin">
        <color indexed="64"/>
      </left>
      <right style="medium">
        <color theme="1"/>
      </right>
      <top style="hair">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hair">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hair">
        <color indexed="64"/>
      </right>
      <top style="thin">
        <color indexed="64"/>
      </top>
      <bottom style="thin">
        <color theme="1"/>
      </bottom>
      <diagonal/>
    </border>
    <border>
      <left style="hair">
        <color indexed="64"/>
      </left>
      <right style="hair">
        <color indexed="64"/>
      </right>
      <top style="thin">
        <color indexed="64"/>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thin">
        <color theme="1"/>
      </top>
      <bottom style="thin">
        <color theme="1"/>
      </bottom>
      <diagonal/>
    </border>
    <border>
      <left/>
      <right style="thin">
        <color theme="1"/>
      </right>
      <top style="thin">
        <color theme="1"/>
      </top>
      <bottom/>
      <diagonal/>
    </border>
    <border>
      <left style="thin">
        <color theme="1"/>
      </left>
      <right/>
      <top style="thin">
        <color theme="1"/>
      </top>
      <bottom style="hair">
        <color theme="1"/>
      </bottom>
      <diagonal/>
    </border>
    <border>
      <left/>
      <right/>
      <top style="thin">
        <color theme="1"/>
      </top>
      <bottom style="hair">
        <color theme="1"/>
      </bottom>
      <diagonal/>
    </border>
    <border>
      <left/>
      <right style="hair">
        <color theme="1"/>
      </right>
      <top style="thin">
        <color theme="1"/>
      </top>
      <bottom style="hair">
        <color theme="1"/>
      </bottom>
      <diagonal/>
    </border>
    <border>
      <left style="hair">
        <color theme="1"/>
      </left>
      <right/>
      <top style="thin">
        <color theme="1"/>
      </top>
      <bottom style="hair">
        <color theme="1"/>
      </bottom>
      <diagonal/>
    </border>
    <border>
      <left/>
      <right style="thin">
        <color theme="1"/>
      </right>
      <top style="thin">
        <color theme="1"/>
      </top>
      <bottom style="hair">
        <color theme="1"/>
      </bottom>
      <diagonal/>
    </border>
    <border>
      <left style="thin">
        <color theme="1"/>
      </left>
      <right style="hair">
        <color theme="1"/>
      </right>
      <top style="thin">
        <color theme="1"/>
      </top>
      <bottom style="hair">
        <color theme="1"/>
      </bottom>
      <diagonal/>
    </border>
    <border>
      <left style="hair">
        <color theme="1"/>
      </left>
      <right style="thin">
        <color theme="1"/>
      </right>
      <top style="thin">
        <color theme="1"/>
      </top>
      <bottom style="hair">
        <color theme="1"/>
      </bottom>
      <diagonal/>
    </border>
    <border>
      <left/>
      <right style="medium">
        <color theme="1"/>
      </right>
      <top style="thin">
        <color theme="1"/>
      </top>
      <bottom style="hair">
        <color theme="1"/>
      </bottom>
      <diagonal/>
    </border>
    <border>
      <left/>
      <right style="thin">
        <color theme="1"/>
      </right>
      <top/>
      <bottom/>
      <diagonal/>
    </border>
    <border>
      <left style="thin">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style="hair">
        <color theme="1"/>
      </bottom>
      <diagonal/>
    </border>
    <border>
      <left/>
      <right style="thin">
        <color theme="1"/>
      </right>
      <top style="hair">
        <color theme="1"/>
      </top>
      <bottom style="hair">
        <color theme="1"/>
      </bottom>
      <diagonal/>
    </border>
    <border>
      <left style="thin">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right style="medium">
        <color theme="1"/>
      </right>
      <top style="hair">
        <color theme="1"/>
      </top>
      <bottom style="hair">
        <color theme="1"/>
      </bottom>
      <diagonal/>
    </border>
    <border>
      <left/>
      <right style="thin">
        <color theme="1"/>
      </right>
      <top/>
      <bottom style="medium">
        <color theme="1"/>
      </bottom>
      <diagonal/>
    </border>
    <border>
      <left style="thin">
        <color theme="1"/>
      </left>
      <right/>
      <top/>
      <bottom style="medium">
        <color theme="1"/>
      </bottom>
      <diagonal/>
    </border>
    <border>
      <left/>
      <right style="hair">
        <color theme="1"/>
      </right>
      <top/>
      <bottom style="medium">
        <color theme="1"/>
      </bottom>
      <diagonal/>
    </border>
    <border>
      <left style="hair">
        <color theme="1"/>
      </left>
      <right/>
      <top/>
      <bottom style="medium">
        <color theme="1"/>
      </bottom>
      <diagonal/>
    </border>
    <border>
      <left style="thin">
        <color theme="1"/>
      </left>
      <right style="hair">
        <color theme="1"/>
      </right>
      <top/>
      <bottom style="medium">
        <color theme="1"/>
      </bottom>
      <diagonal/>
    </border>
    <border>
      <left style="hair">
        <color theme="1"/>
      </left>
      <right style="thin">
        <color theme="1"/>
      </right>
      <top/>
      <bottom style="medium">
        <color theme="1"/>
      </bottom>
      <diagonal/>
    </border>
    <border>
      <left/>
      <right style="medium">
        <color theme="1"/>
      </right>
      <top/>
      <bottom style="medium">
        <color theme="1"/>
      </bottom>
      <diagonal/>
    </border>
    <border>
      <left style="thin">
        <color theme="1"/>
      </left>
      <right/>
      <top style="medium">
        <color theme="1"/>
      </top>
      <bottom/>
      <diagonal/>
    </border>
    <border>
      <left/>
      <right style="hair">
        <color theme="1"/>
      </right>
      <top style="medium">
        <color theme="1"/>
      </top>
      <bottom/>
      <diagonal/>
    </border>
    <border>
      <left style="hair">
        <color theme="1"/>
      </left>
      <right/>
      <top style="medium">
        <color theme="1"/>
      </top>
      <bottom/>
      <diagonal/>
    </border>
    <border>
      <left/>
      <right style="thin">
        <color theme="1"/>
      </right>
      <top style="medium">
        <color theme="1"/>
      </top>
      <bottom/>
      <diagonal/>
    </border>
    <border>
      <left style="thin">
        <color theme="1"/>
      </left>
      <right style="hair">
        <color theme="1"/>
      </right>
      <top style="thin">
        <color theme="1"/>
      </top>
      <bottom/>
      <diagonal/>
    </border>
    <border>
      <left/>
      <right style="hair">
        <color theme="1"/>
      </right>
      <top style="thin">
        <color theme="1"/>
      </top>
      <bottom/>
      <diagonal/>
    </border>
    <border>
      <left style="hair">
        <color theme="1"/>
      </left>
      <right style="thin">
        <color theme="1"/>
      </right>
      <top style="thin">
        <color theme="1"/>
      </top>
      <bottom/>
      <diagonal/>
    </border>
    <border>
      <left style="hair">
        <color indexed="64"/>
      </left>
      <right style="thin">
        <color indexed="64"/>
      </right>
      <top style="thin">
        <color indexed="64"/>
      </top>
      <bottom style="thin">
        <color theme="1"/>
      </bottom>
      <diagonal/>
    </border>
    <border>
      <left style="hair">
        <color indexed="64"/>
      </left>
      <right style="thin">
        <color indexed="64"/>
      </right>
      <top style="hair">
        <color indexed="64"/>
      </top>
      <bottom style="thin">
        <color theme="1"/>
      </bottom>
      <diagonal/>
    </border>
    <border>
      <left style="thin">
        <color theme="1"/>
      </left>
      <right/>
      <top style="thin">
        <color indexed="64"/>
      </top>
      <bottom/>
      <diagonal/>
    </border>
    <border>
      <left style="thin">
        <color theme="1"/>
      </left>
      <right/>
      <top/>
      <bottom style="hair">
        <color theme="1"/>
      </bottom>
      <diagonal/>
    </border>
    <border>
      <left/>
      <right/>
      <top/>
      <bottom style="hair">
        <color theme="1"/>
      </bottom>
      <diagonal/>
    </border>
    <border>
      <left/>
      <right style="thin">
        <color indexed="64"/>
      </right>
      <top/>
      <bottom style="hair">
        <color theme="1"/>
      </bottom>
      <diagonal/>
    </border>
    <border>
      <left style="medium">
        <color indexed="64"/>
      </left>
      <right style="medium">
        <color indexed="64"/>
      </right>
      <top/>
      <bottom style="medium">
        <color indexed="64"/>
      </bottom>
      <diagonal/>
    </border>
    <border>
      <left style="thin">
        <color theme="1"/>
      </left>
      <right/>
      <top style="thin">
        <color indexed="64"/>
      </top>
      <bottom style="medium">
        <color indexed="64"/>
      </bottom>
      <diagonal/>
    </border>
    <border>
      <left/>
      <right/>
      <top style="thin">
        <color indexed="64"/>
      </top>
      <bottom style="medium">
        <color indexed="64"/>
      </bottom>
      <diagonal/>
    </border>
    <border>
      <left/>
      <right style="thin">
        <color theme="1"/>
      </right>
      <top style="thin">
        <color indexed="64"/>
      </top>
      <bottom style="medium">
        <color indexed="64"/>
      </bottom>
      <diagonal/>
    </border>
  </borders>
  <cellStyleXfs count="5">
    <xf numFmtId="0" fontId="0" fillId="0" borderId="0">
      <alignment vertical="center"/>
    </xf>
    <xf numFmtId="9" fontId="9" fillId="0" borderId="0" applyFont="0" applyFill="0" applyBorder="0" applyAlignment="0" applyProtection="0">
      <alignment vertical="center"/>
    </xf>
    <xf numFmtId="0" fontId="10" fillId="0" borderId="0"/>
    <xf numFmtId="9" fontId="10" fillId="0" borderId="0" applyFont="0" applyFill="0" applyBorder="0" applyAlignment="0" applyProtection="0">
      <alignment vertical="center"/>
    </xf>
    <xf numFmtId="0" fontId="9" fillId="0" borderId="0">
      <alignment vertical="center"/>
    </xf>
  </cellStyleXfs>
  <cellXfs count="596">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vertical="center" wrapText="1"/>
    </xf>
    <xf numFmtId="176" fontId="0" fillId="0" borderId="1" xfId="0" applyNumberFormat="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176" fontId="0" fillId="0" borderId="1" xfId="0" applyNumberFormat="1" applyBorder="1" applyAlignment="1">
      <alignment horizontal="center" vertical="center"/>
    </xf>
    <xf numFmtId="0" fontId="0" fillId="0" borderId="1" xfId="0" applyBorder="1" applyAlignment="1">
      <alignment horizontal="left" vertical="center"/>
    </xf>
    <xf numFmtId="177" fontId="0" fillId="0" borderId="1" xfId="0" applyNumberFormat="1" applyBorder="1">
      <alignment vertical="center"/>
    </xf>
    <xf numFmtId="0" fontId="0" fillId="0" borderId="1" xfId="0" applyBorder="1" applyAlignment="1">
      <alignment horizontal="right" vertical="center"/>
    </xf>
    <xf numFmtId="0" fontId="0" fillId="0" borderId="7" xfId="0" applyBorder="1">
      <alignment vertical="center"/>
    </xf>
    <xf numFmtId="0" fontId="0" fillId="0" borderId="8" xfId="0" applyBorder="1">
      <alignment vertical="center"/>
    </xf>
    <xf numFmtId="177" fontId="5" fillId="0" borderId="5" xfId="0" applyNumberFormat="1" applyFont="1" applyBorder="1" applyAlignment="1">
      <alignment horizontal="right" vertical="center"/>
    </xf>
    <xf numFmtId="177" fontId="5" fillId="0" borderId="12" xfId="0" applyNumberFormat="1" applyFont="1" applyBorder="1" applyAlignment="1">
      <alignment horizontal="right" vertical="center"/>
    </xf>
    <xf numFmtId="177" fontId="0" fillId="0" borderId="7" xfId="0" applyNumberFormat="1" applyBorder="1">
      <alignment vertical="center"/>
    </xf>
    <xf numFmtId="177"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0" fillId="0" borderId="4" xfId="0" applyBorder="1" applyAlignment="1">
      <alignment vertical="center" wrapText="1"/>
    </xf>
    <xf numFmtId="0" fontId="0" fillId="0" borderId="14" xfId="0" applyBorder="1">
      <alignment vertical="center"/>
    </xf>
    <xf numFmtId="0" fontId="0" fillId="0" borderId="5" xfId="0" applyBorder="1">
      <alignment vertical="center"/>
    </xf>
    <xf numFmtId="0" fontId="0" fillId="0" borderId="12" xfId="0" applyBorder="1">
      <alignment vertical="center"/>
    </xf>
    <xf numFmtId="0" fontId="0" fillId="0" borderId="11" xfId="0" applyBorder="1">
      <alignment vertical="center"/>
    </xf>
    <xf numFmtId="176" fontId="0" fillId="0" borderId="15" xfId="0" applyNumberFormat="1" applyBorder="1">
      <alignment vertical="center"/>
    </xf>
    <xf numFmtId="0" fontId="0" fillId="0" borderId="15" xfId="0" applyBorder="1">
      <alignment vertical="center"/>
    </xf>
    <xf numFmtId="176" fontId="0" fillId="0" borderId="8" xfId="0" applyNumberFormat="1" applyBorder="1">
      <alignment vertical="center"/>
    </xf>
    <xf numFmtId="0" fontId="3" fillId="0" borderId="1" xfId="0" applyFont="1" applyBorder="1" applyAlignment="1">
      <alignment horizontal="center" vertical="center"/>
    </xf>
    <xf numFmtId="0" fontId="5" fillId="0" borderId="1" xfId="0" applyFont="1" applyBorder="1" applyAlignment="1">
      <alignment horizontal="center" vertical="center"/>
    </xf>
    <xf numFmtId="177" fontId="0" fillId="0" borderId="2" xfId="0" applyNumberFormat="1" applyBorder="1">
      <alignment vertical="center"/>
    </xf>
    <xf numFmtId="177" fontId="0" fillId="0" borderId="6" xfId="0" applyNumberFormat="1" applyBorder="1">
      <alignment vertical="center"/>
    </xf>
    <xf numFmtId="177" fontId="0" fillId="0" borderId="11" xfId="0" applyNumberFormat="1" applyBorder="1">
      <alignment vertical="center"/>
    </xf>
    <xf numFmtId="176" fontId="0" fillId="0" borderId="5" xfId="0" applyNumberFormat="1" applyBorder="1">
      <alignment vertical="center"/>
    </xf>
    <xf numFmtId="177" fontId="0" fillId="0" borderId="4" xfId="0" applyNumberFormat="1" applyBorder="1">
      <alignment vertical="center"/>
    </xf>
    <xf numFmtId="176" fontId="0" fillId="0" borderId="12" xfId="0" applyNumberFormat="1" applyBorder="1">
      <alignment vertical="center"/>
    </xf>
    <xf numFmtId="177" fontId="0" fillId="0" borderId="1" xfId="0" applyNumberFormat="1" applyBorder="1" applyAlignment="1">
      <alignment horizontal="right" vertical="center"/>
    </xf>
    <xf numFmtId="0" fontId="2" fillId="0" borderId="1" xfId="0" applyFont="1" applyBorder="1" applyAlignment="1">
      <alignment horizontal="left" vertical="center" wrapText="1"/>
    </xf>
    <xf numFmtId="177" fontId="0" fillId="0" borderId="6" xfId="0" applyNumberFormat="1" applyBorder="1" applyAlignment="1">
      <alignment horizontal="right" vertical="center"/>
    </xf>
    <xf numFmtId="177" fontId="0" fillId="0" borderId="13" xfId="0" applyNumberFormat="1" applyBorder="1" applyAlignment="1">
      <alignment horizontal="right" vertical="center"/>
    </xf>
    <xf numFmtId="9" fontId="0" fillId="0" borderId="1" xfId="1" applyFont="1" applyFill="1" applyBorder="1" applyAlignment="1">
      <alignment horizontal="right" vertical="center"/>
    </xf>
    <xf numFmtId="177" fontId="0" fillId="0" borderId="1" xfId="1" applyNumberFormat="1" applyFont="1" applyFill="1" applyBorder="1" applyAlignment="1">
      <alignment horizontal="right" vertical="center"/>
    </xf>
    <xf numFmtId="177" fontId="0" fillId="0" borderId="8" xfId="0" applyNumberFormat="1" applyBorder="1">
      <alignment vertical="center"/>
    </xf>
    <xf numFmtId="177" fontId="0" fillId="0" borderId="14" xfId="0" applyNumberFormat="1" applyBorder="1">
      <alignment vertical="center"/>
    </xf>
    <xf numFmtId="177" fontId="0" fillId="0" borderId="8" xfId="1" applyNumberFormat="1" applyFont="1" applyBorder="1">
      <alignment vertical="center"/>
    </xf>
    <xf numFmtId="177" fontId="0" fillId="0" borderId="0" xfId="1" applyNumberFormat="1" applyFont="1">
      <alignment vertical="center"/>
    </xf>
    <xf numFmtId="9" fontId="0" fillId="0" borderId="13" xfId="1" applyFont="1" applyBorder="1">
      <alignment vertical="center"/>
    </xf>
    <xf numFmtId="177" fontId="0" fillId="0" borderId="13" xfId="1" applyNumberFormat="1" applyFont="1" applyBorder="1">
      <alignment vertical="center"/>
    </xf>
    <xf numFmtId="177" fontId="0" fillId="0" borderId="6" xfId="1" applyNumberFormat="1" applyFont="1" applyBorder="1">
      <alignment vertical="center"/>
    </xf>
    <xf numFmtId="177" fontId="0" fillId="0" borderId="5" xfId="0" applyNumberFormat="1" applyBorder="1">
      <alignment vertical="center"/>
    </xf>
    <xf numFmtId="177" fontId="0" fillId="0" borderId="13" xfId="1" applyNumberFormat="1" applyFont="1" applyFill="1" applyBorder="1">
      <alignment vertical="center"/>
    </xf>
    <xf numFmtId="177" fontId="0" fillId="0" borderId="13" xfId="0" applyNumberFormat="1" applyBorder="1">
      <alignment vertical="center"/>
    </xf>
    <xf numFmtId="177" fontId="0" fillId="0" borderId="1" xfId="0" applyNumberFormat="1" applyFill="1" applyBorder="1" applyAlignment="1">
      <alignment horizontal="righ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7" xfId="0" applyNumberFormat="1" applyBorder="1" applyAlignment="1">
      <alignment horizontal="right" vertical="center"/>
    </xf>
    <xf numFmtId="0" fontId="0" fillId="0" borderId="8" xfId="0" applyNumberFormat="1" applyBorder="1" applyAlignment="1">
      <alignment horizontal="right" vertical="center"/>
    </xf>
    <xf numFmtId="177" fontId="0" fillId="0" borderId="7" xfId="0" applyNumberFormat="1" applyBorder="1" applyAlignment="1">
      <alignment horizontal="right" vertical="center"/>
    </xf>
    <xf numFmtId="177" fontId="0" fillId="0" borderId="8" xfId="0" applyNumberFormat="1"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8" xfId="0" applyBorder="1" applyAlignment="1">
      <alignment horizontal="left" vertical="center" wrapText="1"/>
    </xf>
    <xf numFmtId="177" fontId="0" fillId="0" borderId="5" xfId="0" applyNumberFormat="1" applyBorder="1" applyAlignment="1">
      <alignment horizontal="right" vertical="center"/>
    </xf>
    <xf numFmtId="177" fontId="0" fillId="0" borderId="6" xfId="0" applyNumberFormat="1" applyBorder="1" applyAlignment="1">
      <alignment horizontal="right" vertical="center"/>
    </xf>
    <xf numFmtId="177" fontId="0" fillId="0" borderId="12" xfId="0" applyNumberFormat="1" applyBorder="1" applyAlignment="1">
      <alignment horizontal="right" vertical="center"/>
    </xf>
    <xf numFmtId="177" fontId="0" fillId="0" borderId="13" xfId="0" applyNumberFormat="1" applyBorder="1" applyAlignment="1">
      <alignment horizontal="right" vertical="center"/>
    </xf>
    <xf numFmtId="0" fontId="0" fillId="0" borderId="1" xfId="0" applyBorder="1" applyAlignment="1">
      <alignment horizontal="left" vertical="center" wrapText="1"/>
    </xf>
    <xf numFmtId="0" fontId="0" fillId="0" borderId="9" xfId="0" applyBorder="1" applyAlignment="1">
      <alignment horizontal="left" vertical="center" wrapText="1"/>
    </xf>
    <xf numFmtId="0" fontId="0" fillId="0" borderId="0" xfId="0" applyBorder="1" applyAlignment="1">
      <alignment horizontal="left" vertical="center" wrapText="1"/>
    </xf>
    <xf numFmtId="0" fontId="0" fillId="0" borderId="10" xfId="0" applyBorder="1" applyAlignment="1">
      <alignment horizontal="left" vertical="center" wrapText="1"/>
    </xf>
    <xf numFmtId="177" fontId="0" fillId="0" borderId="2" xfId="0" applyNumberFormat="1" applyBorder="1" applyAlignment="1">
      <alignment horizontal="right" vertical="center"/>
    </xf>
    <xf numFmtId="177" fontId="0" fillId="0" borderId="4" xfId="0" applyNumberFormat="1" applyBorder="1" applyAlignment="1">
      <alignment horizontal="righ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left" vertical="center" wrapText="1"/>
    </xf>
    <xf numFmtId="0" fontId="0" fillId="0" borderId="11" xfId="0" applyBorder="1" applyAlignment="1">
      <alignment horizontal="left" vertical="center" wrapText="1"/>
    </xf>
    <xf numFmtId="0" fontId="0" fillId="0" borderId="6" xfId="0" applyBorder="1" applyAlignment="1">
      <alignment horizontal="left" vertical="center" wrapText="1"/>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7" fontId="0" fillId="0" borderId="4" xfId="0" applyNumberForma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2" fillId="0" borderId="5" xfId="0" applyFont="1" applyBorder="1" applyAlignment="1">
      <alignment horizontal="left" vertical="center" wrapText="1"/>
    </xf>
    <xf numFmtId="0" fontId="8" fillId="0" borderId="6" xfId="0" applyFont="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10" fontId="2" fillId="0" borderId="7" xfId="0" applyNumberFormat="1" applyFont="1" applyBorder="1" applyAlignment="1">
      <alignment horizontal="left" vertical="center" wrapText="1"/>
    </xf>
    <xf numFmtId="10" fontId="8" fillId="0" borderId="8" xfId="0" applyNumberFormat="1" applyFont="1" applyBorder="1" applyAlignment="1">
      <alignment horizontal="left" vertical="center" wrapText="1"/>
    </xf>
    <xf numFmtId="177" fontId="0" fillId="0" borderId="7" xfId="0" applyNumberFormat="1" applyFill="1" applyBorder="1" applyAlignment="1">
      <alignment horizontal="right" vertical="center"/>
    </xf>
    <xf numFmtId="177" fontId="0" fillId="0" borderId="8" xfId="0" applyNumberFormat="1" applyFill="1" applyBorder="1" applyAlignment="1">
      <alignment horizontal="right" vertical="center"/>
    </xf>
    <xf numFmtId="177" fontId="0" fillId="0" borderId="7" xfId="1" applyNumberFormat="1" applyFont="1" applyFill="1" applyBorder="1" applyAlignment="1">
      <alignment horizontal="right" vertical="center"/>
    </xf>
    <xf numFmtId="177" fontId="0" fillId="0" borderId="8" xfId="1" applyNumberFormat="1" applyFont="1" applyFill="1" applyBorder="1" applyAlignment="1">
      <alignment horizontal="right" vertical="center"/>
    </xf>
    <xf numFmtId="0" fontId="11" fillId="0" borderId="0" xfId="2" applyFont="1" applyAlignment="1">
      <alignment vertical="center"/>
    </xf>
    <xf numFmtId="0" fontId="13" fillId="0" borderId="0" xfId="2" applyFont="1" applyAlignment="1">
      <alignment vertical="center"/>
    </xf>
    <xf numFmtId="0" fontId="14" fillId="0" borderId="0" xfId="2" applyFont="1" applyAlignment="1">
      <alignment horizontal="right" vertical="top"/>
    </xf>
    <xf numFmtId="0" fontId="15" fillId="0" borderId="0" xfId="2" applyFont="1" applyAlignment="1">
      <alignment vertical="center"/>
    </xf>
    <xf numFmtId="0" fontId="16" fillId="0" borderId="7" xfId="2" applyFont="1" applyBorder="1" applyAlignment="1">
      <alignment horizontal="left" vertical="top" wrapText="1"/>
    </xf>
    <xf numFmtId="0" fontId="16" fillId="0" borderId="14" xfId="2" applyFont="1" applyBorder="1" applyAlignment="1">
      <alignment horizontal="left" vertical="top" wrapText="1"/>
    </xf>
    <xf numFmtId="0" fontId="16" fillId="0" borderId="8" xfId="2" applyFont="1" applyBorder="1" applyAlignment="1">
      <alignment horizontal="left" vertical="top" wrapText="1"/>
    </xf>
    <xf numFmtId="0" fontId="17" fillId="0" borderId="0" xfId="2" applyFont="1" applyAlignment="1">
      <alignment vertical="top"/>
    </xf>
    <xf numFmtId="0" fontId="13" fillId="0" borderId="1" xfId="2" applyFont="1" applyBorder="1" applyAlignment="1">
      <alignment horizontal="center" vertical="center" wrapText="1"/>
    </xf>
    <xf numFmtId="0" fontId="11" fillId="0" borderId="0" xfId="2" applyFont="1" applyAlignment="1">
      <alignment horizontal="center" vertical="center"/>
    </xf>
    <xf numFmtId="0" fontId="13" fillId="0" borderId="0" xfId="2" applyFont="1" applyAlignment="1">
      <alignment horizontal="center" vertical="center" wrapText="1"/>
    </xf>
    <xf numFmtId="0" fontId="18" fillId="2" borderId="18" xfId="2" applyFont="1" applyFill="1" applyBorder="1" applyAlignment="1">
      <alignment horizontal="center" vertical="center" wrapText="1"/>
    </xf>
    <xf numFmtId="0" fontId="19" fillId="2" borderId="19" xfId="2" applyFont="1" applyFill="1" applyBorder="1" applyAlignment="1">
      <alignment horizontal="center" vertical="center" wrapText="1"/>
    </xf>
    <xf numFmtId="0" fontId="19" fillId="2" borderId="20" xfId="2" applyFont="1" applyFill="1" applyBorder="1" applyAlignment="1">
      <alignment horizontal="center" vertical="center" wrapText="1"/>
    </xf>
    <xf numFmtId="0" fontId="19" fillId="2" borderId="21" xfId="2" applyFont="1" applyFill="1" applyBorder="1" applyAlignment="1">
      <alignment horizontal="center" vertical="center" wrapText="1"/>
    </xf>
    <xf numFmtId="0" fontId="19" fillId="2" borderId="22" xfId="2" applyFont="1" applyFill="1" applyBorder="1" applyAlignment="1">
      <alignment horizontal="center" vertical="center"/>
    </xf>
    <xf numFmtId="0" fontId="20" fillId="2" borderId="23" xfId="2" applyFont="1" applyFill="1" applyBorder="1" applyAlignment="1">
      <alignment horizontal="center" vertical="center"/>
    </xf>
    <xf numFmtId="0" fontId="20" fillId="2" borderId="24" xfId="2" applyFont="1" applyFill="1" applyBorder="1" applyAlignment="1">
      <alignment horizontal="center" vertical="center"/>
    </xf>
    <xf numFmtId="0" fontId="20" fillId="2" borderId="25" xfId="2" applyFont="1" applyFill="1" applyBorder="1" applyAlignment="1">
      <alignment horizontal="center" vertical="center"/>
    </xf>
    <xf numFmtId="0" fontId="19" fillId="2" borderId="22" xfId="2" applyFont="1" applyFill="1" applyBorder="1" applyAlignment="1">
      <alignment horizontal="center" vertical="center" wrapText="1"/>
    </xf>
    <xf numFmtId="0" fontId="19" fillId="2" borderId="26" xfId="2" applyFont="1" applyFill="1" applyBorder="1" applyAlignment="1">
      <alignment horizontal="center" vertical="center" wrapText="1"/>
    </xf>
    <xf numFmtId="0" fontId="18" fillId="2" borderId="27" xfId="2" applyFont="1" applyFill="1" applyBorder="1" applyAlignment="1">
      <alignment horizontal="center" vertical="center"/>
    </xf>
    <xf numFmtId="0" fontId="19" fillId="2" borderId="28" xfId="2" applyFont="1" applyFill="1" applyBorder="1" applyAlignment="1">
      <alignment horizontal="center" vertical="center" wrapText="1"/>
    </xf>
    <xf numFmtId="0" fontId="19" fillId="2" borderId="29" xfId="2" applyFont="1" applyFill="1" applyBorder="1" applyAlignment="1">
      <alignment horizontal="center" vertical="center" wrapText="1"/>
    </xf>
    <xf numFmtId="0" fontId="19" fillId="2" borderId="30" xfId="2" applyFont="1" applyFill="1" applyBorder="1" applyAlignment="1">
      <alignment horizontal="center" vertical="center" wrapText="1"/>
    </xf>
    <xf numFmtId="0" fontId="19" fillId="2" borderId="31" xfId="2" applyFont="1" applyFill="1" applyBorder="1" applyAlignment="1">
      <alignment horizontal="center" vertical="center"/>
    </xf>
    <xf numFmtId="0" fontId="18" fillId="2" borderId="31" xfId="2" applyFont="1" applyFill="1" applyBorder="1" applyAlignment="1">
      <alignment horizontal="center" vertical="center" wrapText="1"/>
    </xf>
    <xf numFmtId="0" fontId="18" fillId="2" borderId="32" xfId="2" applyFont="1" applyFill="1" applyBorder="1" applyAlignment="1">
      <alignment horizontal="center" vertical="center" wrapText="1"/>
    </xf>
    <xf numFmtId="0" fontId="21" fillId="2" borderId="33" xfId="2" applyFont="1" applyFill="1" applyBorder="1" applyAlignment="1">
      <alignment horizontal="center" vertical="center"/>
    </xf>
    <xf numFmtId="0" fontId="21" fillId="2" borderId="34" xfId="2" applyFont="1" applyFill="1" applyBorder="1" applyAlignment="1">
      <alignment horizontal="center" vertical="center"/>
    </xf>
    <xf numFmtId="0" fontId="21" fillId="2" borderId="31" xfId="2" applyFont="1" applyFill="1" applyBorder="1" applyAlignment="1">
      <alignment horizontal="center" vertical="center"/>
    </xf>
    <xf numFmtId="0" fontId="19" fillId="2" borderId="31" xfId="2" applyFont="1" applyFill="1" applyBorder="1" applyAlignment="1">
      <alignment horizontal="center" vertical="center" wrapText="1"/>
    </xf>
    <xf numFmtId="0" fontId="19" fillId="2" borderId="35" xfId="2" applyFont="1" applyFill="1" applyBorder="1" applyAlignment="1">
      <alignment horizontal="center" vertical="center" wrapText="1"/>
    </xf>
    <xf numFmtId="0" fontId="13" fillId="0" borderId="18" xfId="2" applyFont="1" applyBorder="1" applyAlignment="1">
      <alignment horizontal="center" vertical="center" textRotation="255" wrapText="1"/>
    </xf>
    <xf numFmtId="0" fontId="13" fillId="3" borderId="36" xfId="2" applyFont="1" applyFill="1" applyBorder="1" applyAlignment="1">
      <alignment horizontal="center" vertical="center" wrapText="1"/>
    </xf>
    <xf numFmtId="0" fontId="13" fillId="0" borderId="37" xfId="2" applyFont="1" applyBorder="1" applyAlignment="1">
      <alignment vertical="center" wrapText="1"/>
    </xf>
    <xf numFmtId="0" fontId="13" fillId="0" borderId="38" xfId="2" applyFont="1" applyBorder="1" applyAlignment="1">
      <alignment vertical="center" wrapText="1"/>
    </xf>
    <xf numFmtId="0" fontId="13" fillId="0" borderId="39" xfId="2" applyFont="1" applyBorder="1" applyAlignment="1">
      <alignment vertical="center" wrapText="1"/>
    </xf>
    <xf numFmtId="0" fontId="13" fillId="0" borderId="40" xfId="2" applyFont="1" applyBorder="1" applyAlignment="1">
      <alignment horizontal="left" vertical="center" wrapText="1"/>
    </xf>
    <xf numFmtId="0" fontId="13" fillId="0" borderId="40" xfId="2" applyFont="1" applyBorder="1" applyAlignment="1">
      <alignment horizontal="left" vertical="center"/>
    </xf>
    <xf numFmtId="177" fontId="13" fillId="0" borderId="40" xfId="3" applyNumberFormat="1" applyFont="1" applyFill="1" applyBorder="1" applyAlignment="1">
      <alignment horizontal="center" vertical="center" wrapText="1"/>
    </xf>
    <xf numFmtId="177" fontId="13" fillId="0" borderId="40" xfId="3" applyNumberFormat="1" applyFont="1" applyFill="1" applyBorder="1" applyAlignment="1">
      <alignment horizontal="center" vertical="center"/>
    </xf>
    <xf numFmtId="177" fontId="13" fillId="0" borderId="41" xfId="3" applyNumberFormat="1" applyFont="1" applyFill="1" applyBorder="1" applyAlignment="1">
      <alignment horizontal="center" vertical="center"/>
    </xf>
    <xf numFmtId="177" fontId="13" fillId="0" borderId="42" xfId="3" applyNumberFormat="1" applyFont="1" applyFill="1" applyBorder="1" applyAlignment="1">
      <alignment horizontal="center" vertical="center" wrapText="1"/>
    </xf>
    <xf numFmtId="177" fontId="13" fillId="0" borderId="42" xfId="3" applyNumberFormat="1" applyFont="1" applyFill="1" applyBorder="1" applyAlignment="1">
      <alignment horizontal="center" vertical="center"/>
    </xf>
    <xf numFmtId="177" fontId="13" fillId="0" borderId="43" xfId="3" applyNumberFormat="1" applyFont="1" applyFill="1" applyBorder="1" applyAlignment="1">
      <alignment horizontal="center" vertical="center"/>
    </xf>
    <xf numFmtId="0" fontId="13" fillId="0" borderId="40" xfId="2" applyFont="1" applyBorder="1" applyAlignment="1">
      <alignment horizontal="center" vertical="center"/>
    </xf>
    <xf numFmtId="0" fontId="13" fillId="0" borderId="44" xfId="2" applyFont="1" applyBorder="1" applyAlignment="1">
      <alignment horizontal="center" vertical="center"/>
    </xf>
    <xf numFmtId="0" fontId="13" fillId="0" borderId="45" xfId="2" applyFont="1" applyBorder="1" applyAlignment="1">
      <alignment horizontal="center" vertical="center" textRotation="255"/>
    </xf>
    <xf numFmtId="0" fontId="13" fillId="3" borderId="3" xfId="2" applyFont="1" applyFill="1" applyBorder="1" applyAlignment="1">
      <alignment horizontal="center" vertical="center" wrapText="1"/>
    </xf>
    <xf numFmtId="0" fontId="13" fillId="0" borderId="46" xfId="2" applyFont="1" applyBorder="1" applyAlignment="1">
      <alignment vertical="center"/>
    </xf>
    <xf numFmtId="0" fontId="13" fillId="0" borderId="47" xfId="2" applyFont="1" applyBorder="1" applyAlignment="1">
      <alignment vertical="center"/>
    </xf>
    <xf numFmtId="0" fontId="13" fillId="0" borderId="48" xfId="2" applyFont="1" applyBorder="1" applyAlignment="1">
      <alignment vertical="center"/>
    </xf>
    <xf numFmtId="0" fontId="13" fillId="0" borderId="49" xfId="2" applyFont="1" applyBorder="1" applyAlignment="1">
      <alignment horizontal="left" vertical="center" wrapText="1"/>
    </xf>
    <xf numFmtId="0" fontId="13" fillId="0" borderId="49" xfId="2" applyFont="1" applyBorder="1" applyAlignment="1">
      <alignment horizontal="left" vertical="center"/>
    </xf>
    <xf numFmtId="177" fontId="13" fillId="0" borderId="49" xfId="3" applyNumberFormat="1" applyFont="1" applyFill="1" applyBorder="1" applyAlignment="1">
      <alignment horizontal="center" vertical="center" wrapText="1"/>
    </xf>
    <xf numFmtId="177" fontId="13" fillId="0" borderId="46" xfId="3" applyNumberFormat="1" applyFont="1" applyFill="1" applyBorder="1" applyAlignment="1">
      <alignment horizontal="center" vertical="center"/>
    </xf>
    <xf numFmtId="177" fontId="13" fillId="0" borderId="50" xfId="3" applyNumberFormat="1" applyFont="1" applyFill="1" applyBorder="1" applyAlignment="1">
      <alignment horizontal="center" vertical="center" wrapText="1"/>
    </xf>
    <xf numFmtId="177" fontId="13" fillId="0" borderId="50" xfId="3" applyNumberFormat="1" applyFont="1" applyFill="1" applyBorder="1" applyAlignment="1">
      <alignment horizontal="center" vertical="center"/>
    </xf>
    <xf numFmtId="177" fontId="13" fillId="0" borderId="48" xfId="3" applyNumberFormat="1" applyFont="1" applyFill="1" applyBorder="1" applyAlignment="1">
      <alignment horizontal="center" vertical="center"/>
    </xf>
    <xf numFmtId="177" fontId="13" fillId="0" borderId="49" xfId="3" applyNumberFormat="1" applyFont="1" applyFill="1" applyBorder="1" applyAlignment="1">
      <alignment horizontal="center" vertical="center"/>
    </xf>
    <xf numFmtId="0" fontId="13" fillId="0" borderId="49" xfId="2" applyFont="1" applyBorder="1" applyAlignment="1">
      <alignment horizontal="center" vertical="center"/>
    </xf>
    <xf numFmtId="0" fontId="13" fillId="0" borderId="51" xfId="2" applyFont="1" applyBorder="1" applyAlignment="1">
      <alignment horizontal="center" vertical="center"/>
    </xf>
    <xf numFmtId="0" fontId="13" fillId="3" borderId="4" xfId="2" applyFont="1" applyFill="1" applyBorder="1" applyAlignment="1">
      <alignment horizontal="center" vertical="center" wrapText="1"/>
    </xf>
    <xf numFmtId="0" fontId="13" fillId="0" borderId="52" xfId="2" applyFont="1" applyBorder="1" applyAlignment="1">
      <alignment vertical="center"/>
    </xf>
    <xf numFmtId="0" fontId="13" fillId="0" borderId="53" xfId="2" applyFont="1" applyBorder="1" applyAlignment="1">
      <alignment vertical="center"/>
    </xf>
    <xf numFmtId="0" fontId="13" fillId="0" borderId="54" xfId="2" applyFont="1" applyBorder="1" applyAlignment="1">
      <alignment vertical="center"/>
    </xf>
    <xf numFmtId="56" fontId="13" fillId="0" borderId="55" xfId="2" applyNumberFormat="1" applyFont="1" applyBorder="1" applyAlignment="1">
      <alignment horizontal="left" vertical="center" wrapText="1"/>
    </xf>
    <xf numFmtId="0" fontId="13" fillId="0" borderId="55" xfId="2" applyFont="1" applyBorder="1" applyAlignment="1">
      <alignment horizontal="left" vertical="center"/>
    </xf>
    <xf numFmtId="177" fontId="22" fillId="0" borderId="55" xfId="3" applyNumberFormat="1" applyFont="1" applyFill="1" applyBorder="1" applyAlignment="1">
      <alignment horizontal="center" vertical="center" wrapText="1"/>
    </xf>
    <xf numFmtId="177" fontId="22" fillId="0" borderId="52" xfId="3" applyNumberFormat="1" applyFont="1" applyFill="1" applyBorder="1" applyAlignment="1">
      <alignment horizontal="center" vertical="center"/>
    </xf>
    <xf numFmtId="177" fontId="13" fillId="0" borderId="56" xfId="3" applyNumberFormat="1" applyFont="1" applyFill="1" applyBorder="1" applyAlignment="1">
      <alignment horizontal="center" vertical="center" wrapText="1"/>
    </xf>
    <xf numFmtId="177" fontId="13" fillId="0" borderId="56" xfId="3" applyNumberFormat="1" applyFont="1" applyFill="1" applyBorder="1" applyAlignment="1">
      <alignment horizontal="center" vertical="center"/>
    </xf>
    <xf numFmtId="177" fontId="13" fillId="0" borderId="54" xfId="3" applyNumberFormat="1" applyFont="1" applyFill="1" applyBorder="1" applyAlignment="1">
      <alignment horizontal="center" vertical="center"/>
    </xf>
    <xf numFmtId="177" fontId="13" fillId="0" borderId="55" xfId="3" applyNumberFormat="1" applyFont="1" applyFill="1" applyBorder="1" applyAlignment="1">
      <alignment horizontal="center" vertical="center"/>
    </xf>
    <xf numFmtId="0" fontId="13" fillId="0" borderId="55" xfId="2" applyFont="1" applyBorder="1" applyAlignment="1">
      <alignment horizontal="center" vertical="center"/>
    </xf>
    <xf numFmtId="0" fontId="13" fillId="0" borderId="57" xfId="2" applyFont="1" applyBorder="1" applyAlignment="1">
      <alignment horizontal="center" vertical="center"/>
    </xf>
    <xf numFmtId="0" fontId="13" fillId="0" borderId="2" xfId="2" applyFont="1" applyBorder="1" applyAlignment="1">
      <alignment horizontal="center" vertical="center" wrapText="1"/>
    </xf>
    <xf numFmtId="0" fontId="13" fillId="0" borderId="5" xfId="2" applyFont="1" applyBorder="1" applyAlignment="1">
      <alignment horizontal="left" vertical="center"/>
    </xf>
    <xf numFmtId="0" fontId="13" fillId="0" borderId="11" xfId="2" applyFont="1" applyBorder="1" applyAlignment="1">
      <alignment horizontal="left" vertical="center"/>
    </xf>
    <xf numFmtId="0" fontId="13" fillId="0" borderId="6" xfId="2" applyFont="1" applyBorder="1" applyAlignment="1">
      <alignment horizontal="left" vertical="center"/>
    </xf>
    <xf numFmtId="0" fontId="22" fillId="0" borderId="2" xfId="2" applyFont="1" applyBorder="1" applyAlignment="1">
      <alignment horizontal="center" vertical="center" textRotation="255" wrapText="1"/>
    </xf>
    <xf numFmtId="0" fontId="22" fillId="0" borderId="11" xfId="2" applyFont="1" applyBorder="1" applyAlignment="1">
      <alignment horizontal="center" vertical="center" wrapText="1"/>
    </xf>
    <xf numFmtId="0" fontId="22" fillId="0" borderId="6" xfId="2" applyFont="1" applyBorder="1" applyAlignment="1">
      <alignment horizontal="center" vertical="center" wrapText="1"/>
    </xf>
    <xf numFmtId="177" fontId="22" fillId="0" borderId="5" xfId="3" applyNumberFormat="1" applyFont="1" applyFill="1" applyBorder="1" applyAlignment="1">
      <alignment horizontal="center" vertical="center" wrapText="1"/>
    </xf>
    <xf numFmtId="177" fontId="22" fillId="0" borderId="6" xfId="3" applyNumberFormat="1" applyFont="1" applyFill="1" applyBorder="1" applyAlignment="1">
      <alignment horizontal="center" vertical="center" wrapText="1"/>
    </xf>
    <xf numFmtId="178" fontId="13" fillId="0" borderId="11" xfId="3" applyNumberFormat="1" applyFont="1" applyFill="1" applyBorder="1" applyAlignment="1">
      <alignment horizontal="center" vertical="center"/>
    </xf>
    <xf numFmtId="178" fontId="13" fillId="0" borderId="58" xfId="3" applyNumberFormat="1" applyFont="1" applyFill="1" applyBorder="1" applyAlignment="1">
      <alignment horizontal="center" vertical="center"/>
    </xf>
    <xf numFmtId="0" fontId="13" fillId="0" borderId="5" xfId="2" applyFont="1" applyBorder="1" applyAlignment="1">
      <alignment horizontal="center" vertical="center"/>
    </xf>
    <xf numFmtId="0" fontId="13" fillId="0" borderId="59" xfId="2" applyFont="1" applyBorder="1" applyAlignment="1">
      <alignment horizontal="center" vertical="center"/>
    </xf>
    <xf numFmtId="0" fontId="13" fillId="0" borderId="3" xfId="2" applyFont="1" applyBorder="1" applyAlignment="1">
      <alignment horizontal="center" vertical="center" wrapText="1"/>
    </xf>
    <xf numFmtId="0" fontId="13" fillId="0" borderId="9" xfId="2" applyFont="1" applyBorder="1" applyAlignment="1">
      <alignment horizontal="left" vertical="center"/>
    </xf>
    <xf numFmtId="0" fontId="13" fillId="0" borderId="0" xfId="2" applyFont="1" applyAlignment="1">
      <alignment horizontal="left" vertical="center"/>
    </xf>
    <xf numFmtId="0" fontId="13" fillId="0" borderId="10" xfId="2" applyFont="1" applyBorder="1" applyAlignment="1">
      <alignment horizontal="left" vertical="center"/>
    </xf>
    <xf numFmtId="0" fontId="22" fillId="0" borderId="3" xfId="2" applyFont="1" applyBorder="1" applyAlignment="1">
      <alignment horizontal="center" vertical="center" textRotation="255" wrapText="1"/>
    </xf>
    <xf numFmtId="0" fontId="22" fillId="0" borderId="0" xfId="2" applyFont="1" applyAlignment="1">
      <alignment horizontal="center" vertical="center" wrapText="1"/>
    </xf>
    <xf numFmtId="0" fontId="22" fillId="0" borderId="10" xfId="2" applyFont="1" applyBorder="1" applyAlignment="1">
      <alignment horizontal="center" vertical="center" wrapText="1"/>
    </xf>
    <xf numFmtId="177" fontId="22" fillId="0" borderId="9" xfId="3" applyNumberFormat="1" applyFont="1" applyFill="1" applyBorder="1" applyAlignment="1">
      <alignment horizontal="center" vertical="center" wrapText="1"/>
    </xf>
    <xf numFmtId="177" fontId="22" fillId="0" borderId="10" xfId="3" applyNumberFormat="1" applyFont="1" applyFill="1" applyBorder="1" applyAlignment="1">
      <alignment horizontal="center" vertical="center" wrapText="1"/>
    </xf>
    <xf numFmtId="0" fontId="23" fillId="0" borderId="60" xfId="3" applyNumberFormat="1" applyFont="1" applyFill="1" applyBorder="1" applyAlignment="1">
      <alignment horizontal="center" vertical="center" wrapText="1"/>
    </xf>
    <xf numFmtId="0" fontId="24" fillId="0" borderId="61" xfId="3" applyNumberFormat="1" applyFont="1" applyFill="1" applyBorder="1" applyAlignment="1">
      <alignment horizontal="right" vertical="center"/>
    </xf>
    <xf numFmtId="179" fontId="25" fillId="0" borderId="50" xfId="3" applyNumberFormat="1" applyFont="1" applyFill="1" applyBorder="1" applyAlignment="1">
      <alignment horizontal="right" vertical="center" shrinkToFit="1"/>
    </xf>
    <xf numFmtId="179" fontId="25" fillId="0" borderId="62" xfId="3" applyNumberFormat="1" applyFont="1" applyFill="1" applyBorder="1" applyAlignment="1">
      <alignment horizontal="right" vertical="center" shrinkToFit="1"/>
    </xf>
    <xf numFmtId="0" fontId="13" fillId="0" borderId="9" xfId="2" applyFont="1" applyBorder="1" applyAlignment="1">
      <alignment horizontal="center" vertical="center"/>
    </xf>
    <xf numFmtId="0" fontId="13" fillId="0" borderId="63" xfId="2" applyFont="1" applyBorder="1" applyAlignment="1">
      <alignment horizontal="center" vertical="center"/>
    </xf>
    <xf numFmtId="0" fontId="22" fillId="0" borderId="64" xfId="2" applyFont="1" applyBorder="1" applyAlignment="1">
      <alignment horizontal="center" vertical="center" wrapText="1"/>
    </xf>
    <xf numFmtId="0" fontId="22" fillId="0" borderId="65" xfId="2" applyFont="1" applyBorder="1" applyAlignment="1">
      <alignment horizontal="center" vertical="center" wrapText="1"/>
    </xf>
    <xf numFmtId="0" fontId="22" fillId="0" borderId="66" xfId="2" applyFont="1" applyBorder="1" applyAlignment="1">
      <alignment horizontal="center" vertical="center" wrapText="1"/>
    </xf>
    <xf numFmtId="177" fontId="22" fillId="0" borderId="64" xfId="3" applyNumberFormat="1" applyFont="1" applyFill="1" applyBorder="1" applyAlignment="1">
      <alignment horizontal="center" vertical="center" wrapText="1"/>
    </xf>
    <xf numFmtId="177" fontId="22" fillId="0" borderId="66" xfId="3" applyNumberFormat="1" applyFont="1" applyFill="1" applyBorder="1" applyAlignment="1">
      <alignment horizontal="center" vertical="center" wrapText="1"/>
    </xf>
    <xf numFmtId="0" fontId="22" fillId="0" borderId="67" xfId="3" applyNumberFormat="1" applyFont="1" applyFill="1" applyBorder="1" applyAlignment="1">
      <alignment horizontal="center" vertical="center" wrapText="1"/>
    </xf>
    <xf numFmtId="0" fontId="22" fillId="0" borderId="64" xfId="3" applyNumberFormat="1" applyFont="1" applyFill="1" applyBorder="1" applyAlignment="1">
      <alignment horizontal="center" vertical="center"/>
    </xf>
    <xf numFmtId="0" fontId="13" fillId="0" borderId="68" xfId="3" applyNumberFormat="1" applyFont="1" applyFill="1" applyBorder="1" applyAlignment="1">
      <alignment horizontal="center" vertical="center" wrapText="1"/>
    </xf>
    <xf numFmtId="0" fontId="13" fillId="0" borderId="68" xfId="3" applyNumberFormat="1" applyFont="1" applyFill="1" applyBorder="1" applyAlignment="1">
      <alignment horizontal="center" vertical="center"/>
    </xf>
    <xf numFmtId="0" fontId="22" fillId="0" borderId="9" xfId="2" applyFont="1" applyBorder="1" applyAlignment="1">
      <alignment horizontal="center" vertical="center" wrapText="1"/>
    </xf>
    <xf numFmtId="177" fontId="22" fillId="0" borderId="41" xfId="3" applyNumberFormat="1" applyFont="1" applyFill="1" applyBorder="1" applyAlignment="1">
      <alignment horizontal="center" vertical="center" wrapText="1"/>
    </xf>
    <xf numFmtId="177" fontId="22" fillId="0" borderId="43" xfId="3" applyNumberFormat="1" applyFont="1" applyFill="1" applyBorder="1" applyAlignment="1">
      <alignment horizontal="center" vertical="center" wrapText="1"/>
    </xf>
    <xf numFmtId="178" fontId="13" fillId="0" borderId="64" xfId="3" applyNumberFormat="1" applyFont="1" applyFill="1" applyBorder="1" applyAlignment="1">
      <alignment horizontal="center" vertical="center"/>
    </xf>
    <xf numFmtId="178" fontId="13" fillId="0" borderId="69" xfId="3" applyNumberFormat="1" applyFont="1" applyFill="1" applyBorder="1" applyAlignment="1">
      <alignment horizontal="center" vertical="center"/>
    </xf>
    <xf numFmtId="178" fontId="13" fillId="0" borderId="65" xfId="3" applyNumberFormat="1" applyFont="1" applyFill="1" applyBorder="1" applyAlignment="1">
      <alignment horizontal="center" vertical="center"/>
    </xf>
    <xf numFmtId="178" fontId="13" fillId="0" borderId="61" xfId="3" applyNumberFormat="1" applyFont="1" applyFill="1" applyBorder="1" applyAlignment="1">
      <alignment horizontal="center" vertical="center"/>
    </xf>
    <xf numFmtId="178" fontId="13" fillId="0" borderId="66" xfId="3" applyNumberFormat="1" applyFont="1" applyFill="1" applyBorder="1" applyAlignment="1">
      <alignment horizontal="center" vertical="center"/>
    </xf>
    <xf numFmtId="178" fontId="13" fillId="0" borderId="9" xfId="3" applyNumberFormat="1" applyFont="1" applyFill="1" applyBorder="1" applyAlignment="1">
      <alignment horizontal="center" vertical="center"/>
    </xf>
    <xf numFmtId="178" fontId="13" fillId="0" borderId="70" xfId="3" applyNumberFormat="1" applyFont="1" applyFill="1" applyBorder="1" applyAlignment="1">
      <alignment horizontal="center" vertical="center"/>
    </xf>
    <xf numFmtId="178" fontId="13" fillId="0" borderId="0" xfId="3" applyNumberFormat="1" applyFont="1" applyFill="1" applyBorder="1" applyAlignment="1">
      <alignment horizontal="center" vertical="center"/>
    </xf>
    <xf numFmtId="178" fontId="13" fillId="0" borderId="60" xfId="3" applyNumberFormat="1" applyFont="1" applyFill="1" applyBorder="1" applyAlignment="1">
      <alignment horizontal="center" vertical="center"/>
    </xf>
    <xf numFmtId="178" fontId="13" fillId="0" borderId="10" xfId="3" applyNumberFormat="1" applyFont="1" applyFill="1" applyBorder="1" applyAlignment="1">
      <alignment horizontal="center" vertical="center"/>
    </xf>
    <xf numFmtId="0" fontId="22" fillId="0" borderId="4" xfId="2" applyFont="1" applyBorder="1" applyAlignment="1">
      <alignment horizontal="center" vertical="center" textRotation="255" wrapText="1"/>
    </xf>
    <xf numFmtId="0" fontId="22" fillId="0" borderId="12" xfId="2" applyFont="1" applyBorder="1" applyAlignment="1">
      <alignment horizontal="center" vertical="center" wrapText="1"/>
    </xf>
    <xf numFmtId="0" fontId="22" fillId="0" borderId="15" xfId="2" applyFont="1" applyBorder="1" applyAlignment="1">
      <alignment horizontal="center" vertical="center" wrapText="1"/>
    </xf>
    <xf numFmtId="0" fontId="22" fillId="0" borderId="13" xfId="2" applyFont="1" applyBorder="1" applyAlignment="1">
      <alignment horizontal="center" vertical="center" wrapText="1"/>
    </xf>
    <xf numFmtId="177" fontId="22" fillId="0" borderId="12" xfId="3" applyNumberFormat="1" applyFont="1" applyFill="1" applyBorder="1" applyAlignment="1">
      <alignment horizontal="center" vertical="center" wrapText="1"/>
    </xf>
    <xf numFmtId="177" fontId="22" fillId="0" borderId="13" xfId="3" applyNumberFormat="1" applyFont="1" applyFill="1" applyBorder="1" applyAlignment="1">
      <alignment horizontal="center" vertical="center" wrapText="1"/>
    </xf>
    <xf numFmtId="0" fontId="23" fillId="0" borderId="71" xfId="3" applyNumberFormat="1" applyFont="1" applyFill="1" applyBorder="1" applyAlignment="1">
      <alignment horizontal="center" vertical="center" wrapText="1"/>
    </xf>
    <xf numFmtId="0" fontId="24" fillId="0" borderId="72" xfId="3" applyNumberFormat="1" applyFont="1" applyFill="1" applyBorder="1" applyAlignment="1">
      <alignment horizontal="right" vertical="center"/>
    </xf>
    <xf numFmtId="0" fontId="13" fillId="0" borderId="12" xfId="2" applyFont="1" applyBorder="1" applyAlignment="1">
      <alignment horizontal="center" vertical="center"/>
    </xf>
    <xf numFmtId="0" fontId="13" fillId="0" borderId="73" xfId="2" applyFont="1" applyBorder="1" applyAlignment="1">
      <alignment horizontal="center" vertical="center"/>
    </xf>
    <xf numFmtId="0" fontId="22" fillId="0" borderId="5" xfId="2" applyFont="1" applyBorder="1" applyAlignment="1">
      <alignment horizontal="center" vertical="center" wrapText="1"/>
    </xf>
    <xf numFmtId="0" fontId="13" fillId="0" borderId="74" xfId="2" applyFont="1" applyBorder="1" applyAlignment="1">
      <alignment horizontal="center" vertical="center" wrapText="1"/>
    </xf>
    <xf numFmtId="0" fontId="13" fillId="0" borderId="75" xfId="2" applyFont="1" applyBorder="1" applyAlignment="1">
      <alignment horizontal="left" vertical="center"/>
    </xf>
    <xf numFmtId="0" fontId="13" fillId="0" borderId="76" xfId="2" applyFont="1" applyBorder="1" applyAlignment="1">
      <alignment horizontal="left" vertical="center"/>
    </xf>
    <xf numFmtId="0" fontId="13" fillId="0" borderId="77" xfId="2" applyFont="1" applyBorder="1" applyAlignment="1">
      <alignment horizontal="left" vertical="center"/>
    </xf>
    <xf numFmtId="0" fontId="22" fillId="0" borderId="74" xfId="2" applyFont="1" applyBorder="1" applyAlignment="1">
      <alignment horizontal="center" vertical="center" textRotation="255" wrapText="1"/>
    </xf>
    <xf numFmtId="0" fontId="22" fillId="0" borderId="28" xfId="2" applyFont="1" applyBorder="1" applyAlignment="1">
      <alignment horizontal="center" vertical="center" wrapText="1"/>
    </xf>
    <xf numFmtId="0" fontId="22" fillId="0" borderId="29" xfId="2" applyFont="1" applyBorder="1" applyAlignment="1">
      <alignment horizontal="center" vertical="center" wrapText="1"/>
    </xf>
    <xf numFmtId="0" fontId="22" fillId="0" borderId="30" xfId="2" applyFont="1" applyBorder="1" applyAlignment="1">
      <alignment horizontal="center" vertical="center" wrapText="1"/>
    </xf>
    <xf numFmtId="177" fontId="22" fillId="0" borderId="28" xfId="3" applyNumberFormat="1" applyFont="1" applyFill="1" applyBorder="1" applyAlignment="1">
      <alignment horizontal="center" vertical="center" wrapText="1"/>
    </xf>
    <xf numFmtId="177" fontId="22" fillId="0" borderId="30" xfId="3" applyNumberFormat="1" applyFont="1" applyFill="1" applyBorder="1" applyAlignment="1">
      <alignment horizontal="center" vertical="center" wrapText="1"/>
    </xf>
    <xf numFmtId="0" fontId="23" fillId="0" borderId="78" xfId="3" applyNumberFormat="1" applyFont="1" applyFill="1" applyBorder="1" applyAlignment="1">
      <alignment horizontal="center" vertical="center" wrapText="1"/>
    </xf>
    <xf numFmtId="0" fontId="24" fillId="0" borderId="79" xfId="3" applyNumberFormat="1" applyFont="1" applyFill="1" applyBorder="1" applyAlignment="1">
      <alignment horizontal="right" vertical="center"/>
    </xf>
    <xf numFmtId="179" fontId="25" fillId="0" borderId="80" xfId="3" applyNumberFormat="1" applyFont="1" applyFill="1" applyBorder="1" applyAlignment="1">
      <alignment horizontal="right" vertical="center" shrinkToFit="1"/>
    </xf>
    <xf numFmtId="179" fontId="25" fillId="0" borderId="68" xfId="3" applyNumberFormat="1" applyFont="1" applyFill="1" applyBorder="1" applyAlignment="1">
      <alignment horizontal="right" vertical="center" shrinkToFit="1"/>
    </xf>
    <xf numFmtId="179" fontId="25" fillId="0" borderId="81" xfId="3" applyNumberFormat="1" applyFont="1" applyFill="1" applyBorder="1" applyAlignment="1">
      <alignment horizontal="right" vertical="center" shrinkToFit="1"/>
    </xf>
    <xf numFmtId="0" fontId="13" fillId="3" borderId="1" xfId="2" applyFont="1" applyFill="1" applyBorder="1" applyAlignment="1">
      <alignment horizontal="center" vertical="center" wrapText="1"/>
    </xf>
    <xf numFmtId="0" fontId="13" fillId="0" borderId="7" xfId="2" applyFont="1" applyBorder="1" applyAlignment="1">
      <alignment horizontal="left" vertical="center" wrapText="1"/>
    </xf>
    <xf numFmtId="0" fontId="13" fillId="0" borderId="14" xfId="2" applyFont="1" applyBorder="1" applyAlignment="1">
      <alignment horizontal="left" vertical="center" wrapText="1"/>
    </xf>
    <xf numFmtId="0" fontId="13" fillId="0" borderId="8" xfId="2" applyFont="1" applyBorder="1" applyAlignment="1">
      <alignment horizontal="left" vertical="center" wrapText="1"/>
    </xf>
    <xf numFmtId="56" fontId="13" fillId="0" borderId="55" xfId="2" applyNumberFormat="1" applyFont="1" applyBorder="1" applyAlignment="1">
      <alignment horizontal="center" vertical="center" wrapText="1"/>
    </xf>
    <xf numFmtId="0" fontId="13" fillId="0" borderId="4" xfId="2" applyFont="1" applyBorder="1" applyAlignment="1">
      <alignment horizontal="center" vertical="center"/>
    </xf>
    <xf numFmtId="177" fontId="13" fillId="0" borderId="12" xfId="3" applyNumberFormat="1" applyFont="1" applyFill="1" applyBorder="1" applyAlignment="1">
      <alignment horizontal="center" vertical="center"/>
    </xf>
    <xf numFmtId="177" fontId="13" fillId="0" borderId="13" xfId="3" applyNumberFormat="1" applyFont="1" applyFill="1" applyBorder="1" applyAlignment="1">
      <alignment horizontal="center" vertical="center"/>
    </xf>
    <xf numFmtId="177" fontId="13" fillId="0" borderId="82" xfId="3" applyNumberFormat="1" applyFont="1" applyFill="1" applyBorder="1" applyAlignment="1">
      <alignment horizontal="center" vertical="center"/>
    </xf>
    <xf numFmtId="177" fontId="13" fillId="0" borderId="83" xfId="3" applyNumberFormat="1" applyFont="1" applyFill="1" applyBorder="1" applyAlignment="1">
      <alignment horizontal="center" vertical="center"/>
    </xf>
    <xf numFmtId="177" fontId="13" fillId="0" borderId="84" xfId="3" applyNumberFormat="1" applyFont="1" applyFill="1" applyBorder="1" applyAlignment="1">
      <alignment horizontal="center" vertical="center"/>
    </xf>
    <xf numFmtId="177" fontId="13" fillId="0" borderId="85" xfId="3" applyNumberFormat="1" applyFont="1" applyFill="1" applyBorder="1" applyAlignment="1">
      <alignment horizontal="center" vertical="center"/>
    </xf>
    <xf numFmtId="0" fontId="13" fillId="0" borderId="84" xfId="2" applyFont="1" applyBorder="1" applyAlignment="1">
      <alignment horizontal="center" vertical="center" wrapText="1"/>
    </xf>
    <xf numFmtId="0" fontId="13" fillId="0" borderId="83" xfId="2" applyFont="1" applyBorder="1" applyAlignment="1">
      <alignment horizontal="center" vertical="center" wrapText="1"/>
    </xf>
    <xf numFmtId="0" fontId="13" fillId="0" borderId="84" xfId="2" applyFont="1" applyBorder="1" applyAlignment="1">
      <alignment horizontal="center" vertical="center"/>
    </xf>
    <xf numFmtId="0" fontId="13" fillId="0" borderId="86" xfId="2" applyFont="1" applyBorder="1" applyAlignment="1">
      <alignment horizontal="center" vertical="center"/>
    </xf>
    <xf numFmtId="0" fontId="13" fillId="0" borderId="0" xfId="2" applyFont="1" applyAlignment="1">
      <alignment vertical="center" wrapText="1"/>
    </xf>
    <xf numFmtId="0" fontId="13" fillId="3" borderId="2" xfId="2" applyFont="1" applyFill="1" applyBorder="1" applyAlignment="1">
      <alignment horizontal="center" vertical="center" wrapText="1"/>
    </xf>
    <xf numFmtId="0" fontId="13" fillId="0" borderId="5" xfId="2" applyFont="1" applyBorder="1" applyAlignment="1">
      <alignment horizontal="left" vertical="center" wrapText="1"/>
    </xf>
    <xf numFmtId="0" fontId="13" fillId="0" borderId="11" xfId="2" applyFont="1" applyBorder="1" applyAlignment="1">
      <alignment horizontal="left" vertical="center" wrapText="1"/>
    </xf>
    <xf numFmtId="0" fontId="13" fillId="0" borderId="6" xfId="2" applyFont="1" applyBorder="1" applyAlignment="1">
      <alignment horizontal="left" vertical="center" wrapText="1"/>
    </xf>
    <xf numFmtId="177" fontId="13" fillId="0" borderId="52" xfId="3" applyNumberFormat="1" applyFont="1" applyFill="1" applyBorder="1" applyAlignment="1">
      <alignment horizontal="center" vertical="center"/>
    </xf>
    <xf numFmtId="178" fontId="13" fillId="0" borderId="7" xfId="3" applyNumberFormat="1" applyFont="1" applyFill="1" applyBorder="1" applyAlignment="1">
      <alignment horizontal="center" vertical="center" shrinkToFit="1"/>
    </xf>
    <xf numFmtId="178" fontId="13" fillId="0" borderId="87" xfId="3" applyNumberFormat="1" applyFont="1" applyFill="1" applyBorder="1" applyAlignment="1">
      <alignment horizontal="center" vertical="center" shrinkToFit="1"/>
    </xf>
    <xf numFmtId="178" fontId="13" fillId="0" borderId="88" xfId="2" applyNumberFormat="1" applyFont="1" applyBorder="1" applyAlignment="1">
      <alignment horizontal="center" vertical="center" shrinkToFit="1"/>
    </xf>
    <xf numFmtId="178" fontId="13" fillId="0" borderId="87" xfId="2" applyNumberFormat="1" applyFont="1" applyBorder="1" applyAlignment="1">
      <alignment horizontal="center" vertical="center" shrinkToFit="1"/>
    </xf>
    <xf numFmtId="178" fontId="13" fillId="0" borderId="14" xfId="2" applyNumberFormat="1" applyFont="1" applyBorder="1" applyAlignment="1">
      <alignment horizontal="center" vertical="center" shrinkToFit="1"/>
    </xf>
    <xf numFmtId="0" fontId="13" fillId="0" borderId="89" xfId="2" applyFont="1" applyBorder="1" applyAlignment="1">
      <alignment horizontal="right" vertical="center" shrinkToFit="1"/>
    </xf>
    <xf numFmtId="0" fontId="13" fillId="0" borderId="89" xfId="2" applyFont="1" applyBorder="1" applyAlignment="1">
      <alignment horizontal="center" vertical="center"/>
    </xf>
    <xf numFmtId="0" fontId="13" fillId="0" borderId="90" xfId="2" applyFont="1" applyBorder="1" applyAlignment="1">
      <alignment horizontal="center" vertical="center"/>
    </xf>
    <xf numFmtId="0" fontId="13" fillId="0" borderId="12" xfId="2" applyFont="1" applyBorder="1" applyAlignment="1">
      <alignment horizontal="left" vertical="center" wrapText="1"/>
    </xf>
    <xf numFmtId="0" fontId="13" fillId="0" borderId="15" xfId="2" applyFont="1" applyBorder="1" applyAlignment="1">
      <alignment horizontal="left" vertical="center" wrapText="1"/>
    </xf>
    <xf numFmtId="0" fontId="13" fillId="0" borderId="13" xfId="2" applyFont="1" applyBorder="1" applyAlignment="1">
      <alignment horizontal="left" vertical="center" wrapText="1"/>
    </xf>
    <xf numFmtId="178" fontId="13" fillId="0" borderId="12" xfId="3" applyNumberFormat="1" applyFont="1" applyFill="1" applyBorder="1" applyAlignment="1">
      <alignment horizontal="center" vertical="center" shrinkToFit="1"/>
    </xf>
    <xf numFmtId="178" fontId="13" fillId="0" borderId="91" xfId="3" applyNumberFormat="1" applyFont="1" applyFill="1" applyBorder="1" applyAlignment="1">
      <alignment horizontal="center" vertical="center" shrinkToFit="1"/>
    </xf>
    <xf numFmtId="178" fontId="13" fillId="0" borderId="71" xfId="2" applyNumberFormat="1" applyFont="1" applyBorder="1" applyAlignment="1">
      <alignment horizontal="center" vertical="center" shrinkToFit="1"/>
    </xf>
    <xf numFmtId="178" fontId="13" fillId="0" borderId="91" xfId="2" applyNumberFormat="1" applyFont="1" applyBorder="1" applyAlignment="1">
      <alignment horizontal="center" vertical="center" shrinkToFit="1"/>
    </xf>
    <xf numFmtId="178" fontId="13" fillId="0" borderId="15" xfId="2" applyNumberFormat="1" applyFont="1" applyBorder="1" applyAlignment="1">
      <alignment horizontal="center" vertical="center" shrinkToFit="1"/>
    </xf>
    <xf numFmtId="0" fontId="13" fillId="0" borderId="92" xfId="2" applyFont="1" applyBorder="1" applyAlignment="1">
      <alignment horizontal="right" vertical="center" shrinkToFit="1"/>
    </xf>
    <xf numFmtId="0" fontId="13" fillId="0" borderId="92" xfId="2" applyFont="1" applyBorder="1" applyAlignment="1">
      <alignment horizontal="center" vertical="center"/>
    </xf>
    <xf numFmtId="0" fontId="13" fillId="0" borderId="93" xfId="2" applyFont="1" applyBorder="1" applyAlignment="1">
      <alignment horizontal="center" vertical="center"/>
    </xf>
    <xf numFmtId="0" fontId="13" fillId="3" borderId="5" xfId="2" applyFont="1" applyFill="1" applyBorder="1" applyAlignment="1">
      <alignment horizontal="center" vertical="center" wrapText="1"/>
    </xf>
    <xf numFmtId="0" fontId="13" fillId="0" borderId="7" xfId="3" applyNumberFormat="1" applyFont="1" applyFill="1" applyBorder="1" applyAlignment="1">
      <alignment horizontal="center" vertical="center"/>
    </xf>
    <xf numFmtId="0" fontId="13" fillId="0" borderId="87" xfId="3" applyNumberFormat="1" applyFont="1" applyFill="1" applyBorder="1" applyAlignment="1">
      <alignment horizontal="center" vertical="center"/>
    </xf>
    <xf numFmtId="0" fontId="13" fillId="0" borderId="71" xfId="2" applyFont="1" applyBorder="1" applyAlignment="1">
      <alignment horizontal="center" vertical="center"/>
    </xf>
    <xf numFmtId="0" fontId="13" fillId="0" borderId="91" xfId="2" applyFont="1" applyBorder="1" applyAlignment="1">
      <alignment horizontal="center" vertical="center"/>
    </xf>
    <xf numFmtId="0" fontId="13" fillId="0" borderId="15" xfId="2" applyFont="1" applyBorder="1" applyAlignment="1">
      <alignment horizontal="center" vertical="center"/>
    </xf>
    <xf numFmtId="180" fontId="13" fillId="0" borderId="92" xfId="2" applyNumberFormat="1" applyFont="1" applyBorder="1" applyAlignment="1">
      <alignment horizontal="center" vertical="center"/>
    </xf>
    <xf numFmtId="0" fontId="13" fillId="3" borderId="9" xfId="2" applyFont="1" applyFill="1" applyBorder="1" applyAlignment="1">
      <alignment horizontal="center" vertical="center" wrapText="1"/>
    </xf>
    <xf numFmtId="0" fontId="13" fillId="0" borderId="9" xfId="2" applyFont="1" applyBorder="1" applyAlignment="1">
      <alignment horizontal="left" vertical="center" wrapText="1"/>
    </xf>
    <xf numFmtId="0" fontId="13" fillId="0" borderId="0" xfId="2" applyFont="1" applyAlignment="1">
      <alignment horizontal="left" vertical="center" wrapText="1"/>
    </xf>
    <xf numFmtId="0" fontId="13" fillId="0" borderId="10" xfId="2" applyFont="1" applyBorder="1" applyAlignment="1">
      <alignment horizontal="left" vertical="center" wrapText="1"/>
    </xf>
    <xf numFmtId="0" fontId="13" fillId="0" borderId="12" xfId="3" applyNumberFormat="1" applyFont="1" applyFill="1" applyBorder="1" applyAlignment="1">
      <alignment horizontal="center" vertical="center"/>
    </xf>
    <xf numFmtId="0" fontId="13" fillId="0" borderId="91" xfId="3" applyNumberFormat="1" applyFont="1" applyFill="1" applyBorder="1" applyAlignment="1">
      <alignment horizontal="center" vertical="center"/>
    </xf>
    <xf numFmtId="0" fontId="13" fillId="3" borderId="12" xfId="2" applyFont="1" applyFill="1" applyBorder="1" applyAlignment="1">
      <alignment horizontal="center" vertical="center" wrapText="1"/>
    </xf>
    <xf numFmtId="180" fontId="13" fillId="0" borderId="71" xfId="2" applyNumberFormat="1" applyFont="1" applyBorder="1" applyAlignment="1">
      <alignment horizontal="center" vertical="center"/>
    </xf>
    <xf numFmtId="180" fontId="13" fillId="0" borderId="91" xfId="2" applyNumberFormat="1" applyFont="1" applyBorder="1" applyAlignment="1">
      <alignment horizontal="center" vertical="center"/>
    </xf>
    <xf numFmtId="180" fontId="13" fillId="0" borderId="15" xfId="2" applyNumberFormat="1" applyFont="1" applyBorder="1" applyAlignment="1">
      <alignment horizontal="center" vertical="center"/>
    </xf>
    <xf numFmtId="0" fontId="13" fillId="0" borderId="7" xfId="2" applyFont="1" applyBorder="1" applyAlignment="1">
      <alignment horizontal="center" vertical="center" wrapText="1"/>
    </xf>
    <xf numFmtId="0" fontId="13" fillId="0" borderId="14" xfId="2" applyFont="1" applyBorder="1" applyAlignment="1">
      <alignment horizontal="center" vertical="center" wrapText="1"/>
    </xf>
    <xf numFmtId="176" fontId="13" fillId="0" borderId="7" xfId="3" applyNumberFormat="1" applyFont="1" applyFill="1" applyBorder="1" applyAlignment="1">
      <alignment horizontal="center" vertical="center"/>
    </xf>
    <xf numFmtId="176" fontId="13" fillId="0" borderId="87" xfId="3" applyNumberFormat="1" applyFont="1" applyFill="1" applyBorder="1" applyAlignment="1">
      <alignment horizontal="center" vertical="center"/>
    </xf>
    <xf numFmtId="176" fontId="13" fillId="0" borderId="71" xfId="2" applyNumberFormat="1" applyFont="1" applyBorder="1" applyAlignment="1">
      <alignment horizontal="center" vertical="center"/>
    </xf>
    <xf numFmtId="176" fontId="13" fillId="0" borderId="91" xfId="2" applyNumberFormat="1" applyFont="1" applyBorder="1" applyAlignment="1">
      <alignment horizontal="center" vertical="center"/>
    </xf>
    <xf numFmtId="176" fontId="13" fillId="0" borderId="15" xfId="2" applyNumberFormat="1" applyFont="1" applyBorder="1" applyAlignment="1">
      <alignment horizontal="center" vertical="center"/>
    </xf>
    <xf numFmtId="176" fontId="13" fillId="0" borderId="92" xfId="2" applyNumberFormat="1" applyFont="1" applyBorder="1" applyAlignment="1">
      <alignment horizontal="center" vertical="center"/>
    </xf>
    <xf numFmtId="176" fontId="13" fillId="0" borderId="12" xfId="3" applyNumberFormat="1" applyFont="1" applyFill="1" applyBorder="1" applyAlignment="1">
      <alignment horizontal="center" vertical="center"/>
    </xf>
    <xf numFmtId="176" fontId="13" fillId="0" borderId="91" xfId="3" applyNumberFormat="1" applyFont="1" applyFill="1" applyBorder="1" applyAlignment="1">
      <alignment horizontal="center" vertical="center"/>
    </xf>
    <xf numFmtId="0" fontId="13" fillId="0" borderId="8" xfId="2" applyFont="1" applyBorder="1" applyAlignment="1">
      <alignment horizontal="center" vertical="center" wrapText="1"/>
    </xf>
    <xf numFmtId="176" fontId="13" fillId="0" borderId="88" xfId="2" applyNumberFormat="1" applyFont="1" applyBorder="1" applyAlignment="1">
      <alignment horizontal="center" vertical="center"/>
    </xf>
    <xf numFmtId="176" fontId="13" fillId="0" borderId="87" xfId="2" applyNumberFormat="1" applyFont="1" applyBorder="1" applyAlignment="1">
      <alignment horizontal="center" vertical="center"/>
    </xf>
    <xf numFmtId="176" fontId="13" fillId="0" borderId="14" xfId="2" applyNumberFormat="1" applyFont="1" applyBorder="1" applyAlignment="1">
      <alignment horizontal="center" vertical="center"/>
    </xf>
    <xf numFmtId="176" fontId="13" fillId="0" borderId="89" xfId="2" applyNumberFormat="1" applyFont="1" applyBorder="1" applyAlignment="1">
      <alignment horizontal="center" vertical="center"/>
    </xf>
    <xf numFmtId="0" fontId="13" fillId="0" borderId="94" xfId="2" applyFont="1" applyBorder="1" applyAlignment="1">
      <alignment horizontal="center" vertical="center" textRotation="255"/>
    </xf>
    <xf numFmtId="0" fontId="20" fillId="2" borderId="19" xfId="2" applyFont="1" applyFill="1" applyBorder="1" applyAlignment="1">
      <alignment horizontal="center" vertical="center"/>
    </xf>
    <xf numFmtId="0" fontId="20" fillId="2" borderId="20" xfId="2" applyFont="1" applyFill="1" applyBorder="1" applyAlignment="1">
      <alignment horizontal="center" vertical="center"/>
    </xf>
    <xf numFmtId="0" fontId="20" fillId="2" borderId="22" xfId="2" applyFont="1" applyFill="1" applyBorder="1" applyAlignment="1">
      <alignment horizontal="center" vertical="center"/>
    </xf>
    <xf numFmtId="0" fontId="20" fillId="2" borderId="22" xfId="2" applyFont="1" applyFill="1" applyBorder="1" applyAlignment="1">
      <alignment horizontal="center" vertical="center" wrapText="1"/>
    </xf>
    <xf numFmtId="0" fontId="20" fillId="2" borderId="26" xfId="2" applyFont="1" applyFill="1" applyBorder="1" applyAlignment="1">
      <alignment horizontal="center" vertical="center" wrapText="1"/>
    </xf>
    <xf numFmtId="0" fontId="18" fillId="2" borderId="45" xfId="2" applyFont="1" applyFill="1" applyBorder="1" applyAlignment="1">
      <alignment horizontal="center" vertical="center"/>
    </xf>
    <xf numFmtId="0" fontId="18" fillId="2" borderId="31" xfId="2" applyFont="1" applyFill="1" applyBorder="1" applyAlignment="1">
      <alignment horizontal="center" vertical="center" wrapText="1"/>
    </xf>
    <xf numFmtId="0" fontId="21" fillId="2" borderId="32" xfId="2" applyFont="1" applyFill="1" applyBorder="1" applyAlignment="1">
      <alignment horizontal="center" vertical="center"/>
    </xf>
    <xf numFmtId="0" fontId="21" fillId="2" borderId="95" xfId="2" applyFont="1" applyFill="1" applyBorder="1" applyAlignment="1">
      <alignment horizontal="center" vertical="center"/>
    </xf>
    <xf numFmtId="0" fontId="21" fillId="2" borderId="96" xfId="2" applyFont="1" applyFill="1" applyBorder="1" applyAlignment="1">
      <alignment horizontal="center" vertical="center"/>
    </xf>
    <xf numFmtId="0" fontId="18" fillId="2" borderId="32" xfId="2" applyFont="1" applyFill="1" applyBorder="1" applyAlignment="1">
      <alignment horizontal="center" vertical="center" wrapText="1"/>
    </xf>
    <xf numFmtId="0" fontId="21" fillId="2" borderId="33" xfId="2" applyFont="1" applyFill="1" applyBorder="1" applyAlignment="1">
      <alignment horizontal="center" vertical="center"/>
    </xf>
    <xf numFmtId="0" fontId="21" fillId="2" borderId="96" xfId="2" applyFont="1" applyFill="1" applyBorder="1" applyAlignment="1">
      <alignment horizontal="center" vertical="center"/>
    </xf>
    <xf numFmtId="0" fontId="21" fillId="2" borderId="97" xfId="2" applyFont="1" applyFill="1" applyBorder="1" applyAlignment="1">
      <alignment horizontal="center" vertical="center"/>
    </xf>
    <xf numFmtId="0" fontId="13" fillId="2" borderId="96" xfId="2" applyFont="1" applyFill="1" applyBorder="1" applyAlignment="1">
      <alignment horizontal="center" vertical="center" wrapText="1"/>
    </xf>
    <xf numFmtId="0" fontId="13" fillId="2" borderId="95" xfId="2" applyFont="1" applyFill="1" applyBorder="1" applyAlignment="1">
      <alignment horizontal="center" vertical="center" wrapText="1"/>
    </xf>
    <xf numFmtId="0" fontId="13" fillId="2" borderId="34" xfId="2" applyFont="1" applyFill="1" applyBorder="1" applyAlignment="1">
      <alignment horizontal="center" vertical="center" wrapText="1"/>
    </xf>
    <xf numFmtId="0" fontId="20" fillId="2" borderId="31" xfId="2" applyFont="1" applyFill="1" applyBorder="1" applyAlignment="1">
      <alignment horizontal="center" vertical="center" wrapText="1"/>
    </xf>
    <xf numFmtId="0" fontId="20" fillId="2" borderId="35" xfId="2" applyFont="1" applyFill="1" applyBorder="1" applyAlignment="1">
      <alignment horizontal="center" vertical="center" wrapText="1"/>
    </xf>
    <xf numFmtId="0" fontId="13" fillId="0" borderId="98" xfId="2" applyFont="1" applyBorder="1" applyAlignment="1">
      <alignment horizontal="center" vertical="center" textRotation="255"/>
    </xf>
    <xf numFmtId="0" fontId="13" fillId="0" borderId="21" xfId="2" applyFont="1" applyBorder="1" applyAlignment="1">
      <alignment horizontal="center" vertical="center"/>
    </xf>
    <xf numFmtId="0" fontId="13" fillId="0" borderId="99" xfId="2" applyFont="1" applyBorder="1" applyAlignment="1">
      <alignment vertical="center" wrapText="1"/>
    </xf>
    <xf numFmtId="0" fontId="13" fillId="0" borderId="100" xfId="2" applyFont="1" applyBorder="1" applyAlignment="1">
      <alignment horizontal="center" vertical="center" wrapText="1"/>
    </xf>
    <xf numFmtId="0" fontId="13" fillId="0" borderId="101" xfId="2" applyFont="1" applyBorder="1" applyAlignment="1">
      <alignment horizontal="center" vertical="center" wrapText="1"/>
    </xf>
    <xf numFmtId="177" fontId="13" fillId="0" borderId="102" xfId="3" applyNumberFormat="1" applyFont="1" applyFill="1" applyBorder="1" applyAlignment="1">
      <alignment horizontal="center" vertical="center" wrapText="1"/>
    </xf>
    <xf numFmtId="177" fontId="13" fillId="0" borderId="99" xfId="3" applyNumberFormat="1" applyFont="1" applyFill="1" applyBorder="1" applyAlignment="1">
      <alignment horizontal="center" vertical="center"/>
    </xf>
    <xf numFmtId="177" fontId="25" fillId="0" borderId="100" xfId="3" applyNumberFormat="1" applyFont="1" applyFill="1" applyBorder="1" applyAlignment="1">
      <alignment horizontal="center" vertical="center" wrapText="1"/>
    </xf>
    <xf numFmtId="177" fontId="25" fillId="0" borderId="103" xfId="3" applyNumberFormat="1" applyFont="1" applyFill="1" applyBorder="1" applyAlignment="1">
      <alignment horizontal="center" vertical="center" wrapText="1"/>
    </xf>
    <xf numFmtId="177" fontId="25" fillId="0" borderId="103" xfId="3" applyNumberFormat="1" applyFont="1" applyFill="1" applyBorder="1" applyAlignment="1">
      <alignment horizontal="center" vertical="center"/>
    </xf>
    <xf numFmtId="177" fontId="25" fillId="0" borderId="104" xfId="3" applyNumberFormat="1" applyFont="1" applyFill="1" applyBorder="1" applyAlignment="1">
      <alignment horizontal="center" vertical="center"/>
    </xf>
    <xf numFmtId="177" fontId="25" fillId="0" borderId="105" xfId="3" applyNumberFormat="1" applyFont="1" applyFill="1" applyBorder="1" applyAlignment="1">
      <alignment horizontal="center" vertical="center"/>
    </xf>
    <xf numFmtId="181" fontId="13" fillId="0" borderId="100" xfId="2" applyNumberFormat="1" applyFont="1" applyBorder="1" applyAlignment="1">
      <alignment horizontal="center" vertical="center"/>
    </xf>
    <xf numFmtId="0" fontId="13" fillId="0" borderId="104" xfId="2" applyFont="1" applyBorder="1" applyAlignment="1">
      <alignment horizontal="left" vertical="center" wrapText="1"/>
    </xf>
    <xf numFmtId="0" fontId="13" fillId="0" borderId="101" xfId="2" applyFont="1" applyBorder="1" applyAlignment="1">
      <alignment horizontal="left" vertical="center" wrapText="1"/>
    </xf>
    <xf numFmtId="0" fontId="13" fillId="0" borderId="106" xfId="2" applyFont="1" applyBorder="1" applyAlignment="1">
      <alignment horizontal="left" vertical="center" wrapText="1"/>
    </xf>
    <xf numFmtId="0" fontId="13" fillId="0" borderId="99" xfId="2" applyFont="1" applyBorder="1" applyAlignment="1">
      <alignment horizontal="left" vertical="center" wrapText="1"/>
    </xf>
    <xf numFmtId="0" fontId="13" fillId="0" borderId="107" xfId="2" applyFont="1" applyBorder="1" applyAlignment="1">
      <alignment horizontal="left" vertical="center" wrapText="1"/>
    </xf>
    <xf numFmtId="0" fontId="13" fillId="0" borderId="108" xfId="2" applyFont="1" applyBorder="1" applyAlignment="1">
      <alignment horizontal="center" vertical="center" textRotation="255"/>
    </xf>
    <xf numFmtId="0" fontId="13" fillId="0" borderId="10" xfId="2" applyFont="1" applyBorder="1" applyAlignment="1">
      <alignment horizontal="center" vertical="center"/>
    </xf>
    <xf numFmtId="0" fontId="13" fillId="0" borderId="49" xfId="2" applyFont="1" applyBorder="1" applyAlignment="1">
      <alignment vertical="center" wrapText="1"/>
    </xf>
    <xf numFmtId="0" fontId="13" fillId="0" borderId="46" xfId="2" applyFont="1" applyBorder="1" applyAlignment="1">
      <alignment horizontal="center" vertical="center" wrapText="1"/>
    </xf>
    <xf numFmtId="0" fontId="13" fillId="0" borderId="47" xfId="2" applyFont="1" applyBorder="1" applyAlignment="1">
      <alignment horizontal="center" vertical="center" wrapText="1"/>
    </xf>
    <xf numFmtId="177" fontId="13" fillId="0" borderId="109" xfId="3" applyNumberFormat="1" applyFont="1" applyFill="1" applyBorder="1" applyAlignment="1">
      <alignment horizontal="center" vertical="center" wrapText="1"/>
    </xf>
    <xf numFmtId="177" fontId="25" fillId="0" borderId="46" xfId="3" applyNumberFormat="1" applyFont="1" applyFill="1" applyBorder="1" applyAlignment="1">
      <alignment horizontal="center" vertical="center" wrapText="1"/>
    </xf>
    <xf numFmtId="177" fontId="25" fillId="0" borderId="50" xfId="3" applyNumberFormat="1" applyFont="1" applyFill="1" applyBorder="1" applyAlignment="1">
      <alignment horizontal="center" vertical="center" wrapText="1"/>
    </xf>
    <xf numFmtId="177" fontId="25" fillId="0" borderId="50" xfId="3" applyNumberFormat="1" applyFont="1" applyFill="1" applyBorder="1" applyAlignment="1">
      <alignment horizontal="center" vertical="center"/>
    </xf>
    <xf numFmtId="177" fontId="25" fillId="0" borderId="110" xfId="3" applyNumberFormat="1" applyFont="1" applyFill="1" applyBorder="1" applyAlignment="1">
      <alignment horizontal="center" vertical="center"/>
    </xf>
    <xf numFmtId="177" fontId="25" fillId="0" borderId="62" xfId="3" applyNumberFormat="1" applyFont="1" applyFill="1" applyBorder="1" applyAlignment="1">
      <alignment horizontal="center" vertical="center"/>
    </xf>
    <xf numFmtId="181" fontId="13" fillId="0" borderId="46" xfId="2" applyNumberFormat="1" applyFont="1" applyBorder="1" applyAlignment="1">
      <alignment horizontal="center" vertical="center"/>
    </xf>
    <xf numFmtId="0" fontId="13" fillId="0" borderId="110" xfId="2" applyFont="1" applyBorder="1" applyAlignment="1">
      <alignment horizontal="left" vertical="center" wrapText="1"/>
    </xf>
    <xf numFmtId="0" fontId="13" fillId="0" borderId="47" xfId="2" applyFont="1" applyBorder="1" applyAlignment="1">
      <alignment horizontal="left" vertical="center" wrapText="1"/>
    </xf>
    <xf numFmtId="0" fontId="13" fillId="0" borderId="48" xfId="2" applyFont="1" applyBorder="1" applyAlignment="1">
      <alignment horizontal="left" vertical="center" wrapText="1"/>
    </xf>
    <xf numFmtId="0" fontId="13" fillId="0" borderId="46" xfId="2" applyFont="1" applyBorder="1" applyAlignment="1">
      <alignment horizontal="left" vertical="center" wrapText="1"/>
    </xf>
    <xf numFmtId="0" fontId="13" fillId="0" borderId="48" xfId="2" applyFont="1" applyBorder="1" applyAlignment="1">
      <alignment horizontal="center" vertical="center" wrapText="1"/>
    </xf>
    <xf numFmtId="0" fontId="13" fillId="0" borderId="111" xfId="2" applyFont="1" applyBorder="1" applyAlignment="1">
      <alignment horizontal="left" vertical="center" wrapText="1"/>
    </xf>
    <xf numFmtId="0" fontId="13" fillId="0" borderId="67" xfId="2" applyFont="1" applyBorder="1" applyAlignment="1">
      <alignment vertical="center" wrapText="1"/>
    </xf>
    <xf numFmtId="0" fontId="13" fillId="0" borderId="64" xfId="2" applyFont="1" applyBorder="1" applyAlignment="1">
      <alignment horizontal="center" vertical="center" wrapText="1"/>
    </xf>
    <xf numFmtId="0" fontId="13" fillId="0" borderId="65" xfId="2" applyFont="1" applyBorder="1" applyAlignment="1">
      <alignment horizontal="center" vertical="center" wrapText="1"/>
    </xf>
    <xf numFmtId="177" fontId="13" fillId="0" borderId="112" xfId="3" applyNumberFormat="1" applyFont="1" applyFill="1" applyBorder="1" applyAlignment="1">
      <alignment horizontal="center" vertical="center" wrapText="1"/>
    </xf>
    <xf numFmtId="177" fontId="13" fillId="0" borderId="67" xfId="3" applyNumberFormat="1" applyFont="1" applyFill="1" applyBorder="1" applyAlignment="1">
      <alignment horizontal="center" vertical="center"/>
    </xf>
    <xf numFmtId="177" fontId="25" fillId="0" borderId="64" xfId="3" applyNumberFormat="1" applyFont="1" applyFill="1" applyBorder="1" applyAlignment="1">
      <alignment horizontal="center" vertical="center" wrapText="1"/>
    </xf>
    <xf numFmtId="177" fontId="25" fillId="0" borderId="68" xfId="3" applyNumberFormat="1" applyFont="1" applyFill="1" applyBorder="1" applyAlignment="1">
      <alignment horizontal="center" vertical="center" wrapText="1"/>
    </xf>
    <xf numFmtId="177" fontId="25" fillId="0" borderId="68" xfId="3" applyNumberFormat="1" applyFont="1" applyFill="1" applyBorder="1" applyAlignment="1">
      <alignment horizontal="center" vertical="center"/>
    </xf>
    <xf numFmtId="177" fontId="25" fillId="0" borderId="61" xfId="3" applyNumberFormat="1" applyFont="1" applyFill="1" applyBorder="1" applyAlignment="1">
      <alignment horizontal="center" vertical="center"/>
    </xf>
    <xf numFmtId="177" fontId="25" fillId="0" borderId="81" xfId="3" applyNumberFormat="1" applyFont="1" applyFill="1" applyBorder="1" applyAlignment="1">
      <alignment horizontal="center" vertical="center"/>
    </xf>
    <xf numFmtId="181" fontId="13" fillId="0" borderId="64" xfId="2" applyNumberFormat="1" applyFont="1" applyBorder="1" applyAlignment="1">
      <alignment horizontal="center" vertical="center"/>
    </xf>
    <xf numFmtId="0" fontId="13" fillId="0" borderId="61" xfId="2" applyFont="1" applyBorder="1" applyAlignment="1">
      <alignment horizontal="left" vertical="center" wrapText="1"/>
    </xf>
    <xf numFmtId="0" fontId="13" fillId="0" borderId="65" xfId="2" applyFont="1" applyBorder="1" applyAlignment="1">
      <alignment horizontal="left" vertical="center" wrapText="1"/>
    </xf>
    <xf numFmtId="0" fontId="13" fillId="0" borderId="66" xfId="2" applyFont="1" applyBorder="1" applyAlignment="1">
      <alignment horizontal="left" vertical="center" wrapText="1"/>
    </xf>
    <xf numFmtId="0" fontId="13" fillId="0" borderId="67" xfId="2" applyFont="1" applyBorder="1" applyAlignment="1">
      <alignment horizontal="center" vertical="center" wrapText="1"/>
    </xf>
    <xf numFmtId="0" fontId="13" fillId="0" borderId="67" xfId="2" applyFont="1" applyBorder="1" applyAlignment="1">
      <alignment horizontal="left" vertical="center" wrapText="1"/>
    </xf>
    <xf numFmtId="0" fontId="13" fillId="0" borderId="113" xfId="2" applyFont="1" applyBorder="1" applyAlignment="1">
      <alignment horizontal="left" vertical="center" wrapText="1"/>
    </xf>
    <xf numFmtId="0" fontId="13" fillId="0" borderId="1" xfId="2" applyFont="1" applyBorder="1" applyAlignment="1">
      <alignment horizontal="left" vertical="center"/>
    </xf>
    <xf numFmtId="0" fontId="13" fillId="0" borderId="114" xfId="2" applyFont="1" applyBorder="1" applyAlignment="1">
      <alignment horizontal="center" vertical="center" wrapText="1"/>
    </xf>
    <xf numFmtId="177" fontId="13" fillId="0" borderId="115" xfId="3" applyNumberFormat="1" applyFont="1" applyFill="1" applyBorder="1" applyAlignment="1">
      <alignment horizontal="center" vertical="center" wrapText="1"/>
    </xf>
    <xf numFmtId="177" fontId="13" fillId="0" borderId="1" xfId="3" applyNumberFormat="1" applyFont="1" applyFill="1" applyBorder="1" applyAlignment="1">
      <alignment horizontal="center" vertical="center"/>
    </xf>
    <xf numFmtId="177" fontId="25" fillId="0" borderId="52" xfId="3" applyNumberFormat="1" applyFont="1" applyFill="1" applyBorder="1" applyAlignment="1">
      <alignment horizontal="center" vertical="center" wrapText="1"/>
    </xf>
    <xf numFmtId="177" fontId="25" fillId="0" borderId="56" xfId="3" applyNumberFormat="1" applyFont="1" applyFill="1" applyBorder="1" applyAlignment="1">
      <alignment horizontal="center" vertical="center" wrapText="1"/>
    </xf>
    <xf numFmtId="177" fontId="25" fillId="0" borderId="56" xfId="3" applyNumberFormat="1" applyFont="1" applyFill="1" applyBorder="1" applyAlignment="1">
      <alignment horizontal="center" vertical="center"/>
    </xf>
    <xf numFmtId="177" fontId="25" fillId="0" borderId="54" xfId="3" applyNumberFormat="1" applyFont="1" applyFill="1" applyBorder="1" applyAlignment="1">
      <alignment horizontal="center" vertical="center"/>
    </xf>
    <xf numFmtId="181" fontId="13" fillId="0" borderId="116" xfId="2" applyNumberFormat="1" applyFont="1" applyBorder="1" applyAlignment="1">
      <alignment horizontal="center" vertical="center"/>
    </xf>
    <xf numFmtId="0" fontId="13" fillId="0" borderId="54" xfId="2" applyFont="1" applyBorder="1" applyAlignment="1">
      <alignment horizontal="left" vertical="center" wrapText="1"/>
    </xf>
    <xf numFmtId="0" fontId="13" fillId="0" borderId="55" xfId="2" applyFont="1" applyBorder="1" applyAlignment="1">
      <alignment horizontal="left" vertical="center" wrapText="1"/>
    </xf>
    <xf numFmtId="0" fontId="13" fillId="0" borderId="117" xfId="2" applyFont="1" applyBorder="1" applyAlignment="1">
      <alignment horizontal="left" vertical="center" wrapText="1"/>
    </xf>
    <xf numFmtId="0" fontId="13" fillId="3" borderId="118" xfId="2" applyFont="1" applyFill="1" applyBorder="1" applyAlignment="1">
      <alignment horizontal="center" vertical="center" wrapText="1"/>
    </xf>
    <xf numFmtId="0" fontId="13" fillId="3" borderId="119" xfId="2" applyFont="1" applyFill="1" applyBorder="1" applyAlignment="1">
      <alignment horizontal="center" vertical="center" wrapText="1"/>
    </xf>
    <xf numFmtId="177" fontId="13" fillId="3" borderId="120" xfId="3" applyNumberFormat="1" applyFont="1" applyFill="1" applyBorder="1" applyAlignment="1">
      <alignment horizontal="center" vertical="center" wrapText="1"/>
    </xf>
    <xf numFmtId="177" fontId="13" fillId="3" borderId="121" xfId="3" applyNumberFormat="1" applyFont="1" applyFill="1" applyBorder="1" applyAlignment="1">
      <alignment horizontal="center" vertical="center"/>
    </xf>
    <xf numFmtId="177" fontId="25" fillId="3" borderId="118" xfId="3" applyNumberFormat="1" applyFont="1" applyFill="1" applyBorder="1" applyAlignment="1">
      <alignment horizontal="center" vertical="center" wrapText="1"/>
    </xf>
    <xf numFmtId="177" fontId="25" fillId="3" borderId="122" xfId="3" applyNumberFormat="1" applyFont="1" applyFill="1" applyBorder="1" applyAlignment="1">
      <alignment horizontal="center" vertical="center" wrapText="1"/>
    </xf>
    <xf numFmtId="181" fontId="13" fillId="0" borderId="118" xfId="2" applyNumberFormat="1" applyFont="1" applyBorder="1" applyAlignment="1">
      <alignment horizontal="center" vertical="center"/>
    </xf>
    <xf numFmtId="0" fontId="13" fillId="0" borderId="123" xfId="2" applyFont="1" applyBorder="1" applyAlignment="1">
      <alignment horizontal="left" vertical="center"/>
    </xf>
    <xf numFmtId="0" fontId="13" fillId="0" borderId="119" xfId="2" applyFont="1" applyBorder="1" applyAlignment="1">
      <alignment horizontal="left" vertical="center"/>
    </xf>
    <xf numFmtId="0" fontId="13" fillId="0" borderId="124" xfId="2" applyFont="1" applyBorder="1" applyAlignment="1">
      <alignment horizontal="left" vertical="center"/>
    </xf>
    <xf numFmtId="0" fontId="13" fillId="0" borderId="121" xfId="2" applyFont="1" applyBorder="1" applyAlignment="1">
      <alignment horizontal="left" vertical="center" wrapText="1"/>
    </xf>
    <xf numFmtId="0" fontId="13" fillId="0" borderId="121" xfId="2" applyFont="1" applyBorder="1" applyAlignment="1">
      <alignment horizontal="left" vertical="center"/>
    </xf>
    <xf numFmtId="0" fontId="13" fillId="0" borderId="125" xfId="2" applyFont="1" applyBorder="1" applyAlignment="1">
      <alignment horizontal="left" vertical="center" wrapText="1"/>
    </xf>
    <xf numFmtId="0" fontId="13" fillId="3" borderId="126" xfId="2" applyFont="1" applyFill="1" applyBorder="1" applyAlignment="1">
      <alignment horizontal="center" vertical="center" wrapText="1"/>
    </xf>
    <xf numFmtId="0" fontId="13" fillId="3" borderId="127" xfId="2" applyFont="1" applyFill="1" applyBorder="1" applyAlignment="1">
      <alignment horizontal="center" vertical="center" wrapText="1"/>
    </xf>
    <xf numFmtId="177" fontId="13" fillId="3" borderId="128" xfId="3" applyNumberFormat="1" applyFont="1" applyFill="1" applyBorder="1" applyAlignment="1">
      <alignment horizontal="center" vertical="center" wrapText="1"/>
    </xf>
    <xf numFmtId="177" fontId="13" fillId="3" borderId="129" xfId="3" applyNumberFormat="1" applyFont="1" applyFill="1" applyBorder="1" applyAlignment="1">
      <alignment horizontal="center" vertical="center"/>
    </xf>
    <xf numFmtId="177" fontId="25" fillId="3" borderId="126" xfId="3" applyNumberFormat="1" applyFont="1" applyFill="1" applyBorder="1" applyAlignment="1">
      <alignment horizontal="center" vertical="center" wrapText="1"/>
    </xf>
    <xf numFmtId="177" fontId="25" fillId="3" borderId="130" xfId="3" applyNumberFormat="1" applyFont="1" applyFill="1" applyBorder="1" applyAlignment="1">
      <alignment horizontal="center" vertical="center" wrapText="1"/>
    </xf>
    <xf numFmtId="181" fontId="13" fillId="0" borderId="126" xfId="2" applyNumberFormat="1" applyFont="1" applyBorder="1" applyAlignment="1">
      <alignment horizontal="center" vertical="center"/>
    </xf>
    <xf numFmtId="0" fontId="13" fillId="0" borderId="131" xfId="2" applyFont="1" applyBorder="1" applyAlignment="1">
      <alignment horizontal="left" vertical="center"/>
    </xf>
    <xf numFmtId="0" fontId="13" fillId="0" borderId="127" xfId="2" applyFont="1" applyBorder="1" applyAlignment="1">
      <alignment horizontal="left" vertical="center"/>
    </xf>
    <xf numFmtId="0" fontId="13" fillId="0" borderId="132" xfId="2" applyFont="1" applyBorder="1" applyAlignment="1">
      <alignment horizontal="left" vertical="center"/>
    </xf>
    <xf numFmtId="0" fontId="13" fillId="0" borderId="129" xfId="2" applyFont="1" applyBorder="1" applyAlignment="1">
      <alignment horizontal="left" vertical="center" wrapText="1"/>
    </xf>
    <xf numFmtId="0" fontId="13" fillId="0" borderId="133" xfId="2" applyFont="1" applyBorder="1" applyAlignment="1">
      <alignment horizontal="left" vertical="center" wrapText="1"/>
    </xf>
    <xf numFmtId="0" fontId="25" fillId="3" borderId="64" xfId="2" applyFont="1" applyFill="1" applyBorder="1" applyAlignment="1">
      <alignment horizontal="center" vertical="center" wrapText="1"/>
    </xf>
    <xf numFmtId="0" fontId="25" fillId="3" borderId="65" xfId="2" applyFont="1" applyFill="1" applyBorder="1" applyAlignment="1">
      <alignment horizontal="center" vertical="center" wrapText="1"/>
    </xf>
    <xf numFmtId="177" fontId="13" fillId="3" borderId="112" xfId="3" applyNumberFormat="1" applyFont="1" applyFill="1" applyBorder="1" applyAlignment="1">
      <alignment horizontal="center" vertical="center" wrapText="1"/>
    </xf>
    <xf numFmtId="177" fontId="13" fillId="3" borderId="67" xfId="3" applyNumberFormat="1" applyFont="1" applyFill="1" applyBorder="1" applyAlignment="1">
      <alignment horizontal="center" vertical="center"/>
    </xf>
    <xf numFmtId="177" fontId="25" fillId="3" borderId="64" xfId="3" applyNumberFormat="1" applyFont="1" applyFill="1" applyBorder="1" applyAlignment="1">
      <alignment horizontal="center" vertical="center" wrapText="1"/>
    </xf>
    <xf numFmtId="177" fontId="25" fillId="3" borderId="68" xfId="3" applyNumberFormat="1" applyFont="1" applyFill="1" applyBorder="1" applyAlignment="1">
      <alignment horizontal="center" vertical="center" wrapText="1"/>
    </xf>
    <xf numFmtId="0" fontId="13" fillId="0" borderId="124" xfId="2" applyFont="1" applyBorder="1" applyAlignment="1">
      <alignment horizontal="center" vertical="center"/>
    </xf>
    <xf numFmtId="0" fontId="13" fillId="0" borderId="134" xfId="2" applyFont="1" applyBorder="1" applyAlignment="1">
      <alignment horizontal="left" vertical="center" wrapText="1"/>
    </xf>
    <xf numFmtId="0" fontId="13" fillId="0" borderId="135" xfId="2" applyFont="1" applyBorder="1" applyAlignment="1">
      <alignment horizontal="left" vertical="center" wrapText="1"/>
    </xf>
    <xf numFmtId="0" fontId="13" fillId="0" borderId="136" xfId="2" applyFont="1" applyBorder="1" applyAlignment="1">
      <alignment horizontal="left" vertical="center" wrapText="1"/>
    </xf>
    <xf numFmtId="0" fontId="13" fillId="3" borderId="134" xfId="2" applyFont="1" applyFill="1" applyBorder="1" applyAlignment="1">
      <alignment horizontal="center" vertical="center" wrapText="1"/>
    </xf>
    <xf numFmtId="0" fontId="13" fillId="3" borderId="135" xfId="2" applyFont="1" applyFill="1" applyBorder="1" applyAlignment="1">
      <alignment horizontal="center" vertical="center" wrapText="1"/>
    </xf>
    <xf numFmtId="177" fontId="13" fillId="3" borderId="137" xfId="3" applyNumberFormat="1" applyFont="1" applyFill="1" applyBorder="1" applyAlignment="1">
      <alignment horizontal="center" vertical="center" wrapText="1"/>
    </xf>
    <xf numFmtId="177" fontId="13" fillId="3" borderId="138" xfId="3" applyNumberFormat="1" applyFont="1" applyFill="1" applyBorder="1" applyAlignment="1">
      <alignment horizontal="center" vertical="center"/>
    </xf>
    <xf numFmtId="177" fontId="25" fillId="3" borderId="139" xfId="2" applyNumberFormat="1" applyFont="1" applyFill="1" applyBorder="1" applyAlignment="1">
      <alignment vertical="center"/>
    </xf>
    <xf numFmtId="177" fontId="25" fillId="3" borderId="135" xfId="2" applyNumberFormat="1" applyFont="1" applyFill="1" applyBorder="1" applyAlignment="1">
      <alignment vertical="center"/>
    </xf>
    <xf numFmtId="177" fontId="27" fillId="3" borderId="140" xfId="4" applyNumberFormat="1" applyFont="1" applyFill="1" applyBorder="1">
      <alignment vertical="center"/>
    </xf>
    <xf numFmtId="9" fontId="25" fillId="3" borderId="122" xfId="3" applyFont="1" applyFill="1" applyBorder="1" applyAlignment="1">
      <alignment horizontal="center" vertical="center" wrapText="1"/>
    </xf>
    <xf numFmtId="0" fontId="13" fillId="0" borderId="141" xfId="2" applyFont="1" applyBorder="1" applyAlignment="1">
      <alignment horizontal="left" vertical="center" wrapText="1"/>
    </xf>
    <xf numFmtId="0" fontId="13" fillId="0" borderId="142" xfId="2" applyFont="1" applyBorder="1" applyAlignment="1">
      <alignment horizontal="left" vertical="center" wrapText="1"/>
    </xf>
    <xf numFmtId="0" fontId="13" fillId="0" borderId="143" xfId="2" applyFont="1" applyBorder="1" applyAlignment="1">
      <alignment horizontal="left" vertical="center" wrapText="1"/>
    </xf>
    <xf numFmtId="0" fontId="13" fillId="0" borderId="0" xfId="2" applyFont="1" applyAlignment="1">
      <alignment horizontal="center" vertical="center"/>
    </xf>
    <xf numFmtId="0" fontId="13" fillId="3" borderId="144" xfId="2" applyFont="1" applyFill="1" applyBorder="1" applyAlignment="1">
      <alignment horizontal="center" vertical="center"/>
    </xf>
    <xf numFmtId="0" fontId="13" fillId="3" borderId="135" xfId="2" applyFont="1" applyFill="1" applyBorder="1" applyAlignment="1">
      <alignment horizontal="center" vertical="center"/>
    </xf>
    <xf numFmtId="177" fontId="27" fillId="0" borderId="140" xfId="4" applyNumberFormat="1" applyFont="1" applyBorder="1">
      <alignment vertical="center"/>
    </xf>
    <xf numFmtId="177" fontId="27" fillId="0" borderId="136" xfId="4" applyNumberFormat="1" applyFont="1" applyBorder="1">
      <alignment vertical="center"/>
    </xf>
    <xf numFmtId="0" fontId="25" fillId="3" borderId="134" xfId="2" applyFont="1" applyFill="1" applyBorder="1" applyAlignment="1">
      <alignment horizontal="center" vertical="center" wrapText="1"/>
    </xf>
    <xf numFmtId="0" fontId="25" fillId="3" borderId="135" xfId="2" applyFont="1" applyFill="1" applyBorder="1" applyAlignment="1">
      <alignment horizontal="center" vertical="center" wrapText="1"/>
    </xf>
    <xf numFmtId="177" fontId="25" fillId="3" borderId="144" xfId="2" applyNumberFormat="1" applyFont="1" applyFill="1" applyBorder="1" applyAlignment="1">
      <alignment horizontal="center" vertical="center"/>
    </xf>
    <xf numFmtId="177" fontId="25" fillId="3" borderId="135" xfId="2" applyNumberFormat="1" applyFont="1" applyFill="1" applyBorder="1" applyAlignment="1">
      <alignment horizontal="center" vertical="center"/>
    </xf>
    <xf numFmtId="0" fontId="13" fillId="0" borderId="145" xfId="2" applyFont="1" applyBorder="1" applyAlignment="1">
      <alignment horizontal="center" vertical="center"/>
    </xf>
    <xf numFmtId="0" fontId="13" fillId="0" borderId="146" xfId="2" applyFont="1" applyBorder="1" applyAlignment="1">
      <alignment vertical="center" wrapText="1"/>
    </xf>
    <xf numFmtId="0" fontId="10" fillId="0" borderId="147" xfId="2" applyBorder="1" applyAlignment="1">
      <alignment vertical="center" wrapText="1"/>
    </xf>
    <xf numFmtId="0" fontId="13" fillId="0" borderId="146" xfId="2" applyFont="1" applyBorder="1" applyAlignment="1">
      <alignment horizontal="center" vertical="center" wrapText="1"/>
    </xf>
    <xf numFmtId="0" fontId="10" fillId="0" borderId="147" xfId="2" applyBorder="1" applyAlignment="1">
      <alignment horizontal="center" vertical="center"/>
    </xf>
    <xf numFmtId="0" fontId="10" fillId="0" borderId="148" xfId="2" applyBorder="1" applyAlignment="1">
      <alignment horizontal="center" vertical="center"/>
    </xf>
    <xf numFmtId="177" fontId="13" fillId="0" borderId="149" xfId="3" applyNumberFormat="1" applyFont="1" applyFill="1" applyBorder="1" applyAlignment="1">
      <alignment horizontal="center" vertical="center" wrapText="1"/>
    </xf>
    <xf numFmtId="0" fontId="10" fillId="0" borderId="150" xfId="2" applyBorder="1" applyAlignment="1">
      <alignment horizontal="center" vertical="center"/>
    </xf>
    <xf numFmtId="177" fontId="25" fillId="0" borderId="151" xfId="3" applyNumberFormat="1" applyFont="1" applyFill="1" applyBorder="1" applyAlignment="1">
      <alignment horizontal="center" vertical="center" wrapText="1"/>
    </xf>
    <xf numFmtId="177" fontId="25" fillId="0" borderId="148" xfId="3" applyNumberFormat="1" applyFont="1" applyFill="1" applyBorder="1" applyAlignment="1">
      <alignment horizontal="center" vertical="center" wrapText="1"/>
    </xf>
    <xf numFmtId="177" fontId="25" fillId="0" borderId="148" xfId="3" applyNumberFormat="1" applyFont="1" applyFill="1" applyBorder="1" applyAlignment="1">
      <alignment horizontal="center" vertical="center"/>
    </xf>
    <xf numFmtId="177" fontId="25" fillId="0" borderId="152" xfId="3" applyNumberFormat="1" applyFont="1" applyFill="1" applyBorder="1" applyAlignment="1">
      <alignment horizontal="center" vertical="center"/>
    </xf>
    <xf numFmtId="181" fontId="13" fillId="0" borderId="151" xfId="2" applyNumberFormat="1" applyFont="1" applyBorder="1" applyAlignment="1">
      <alignment horizontal="center" vertical="center"/>
    </xf>
    <xf numFmtId="0" fontId="13" fillId="0" borderId="149" xfId="2" applyFont="1" applyBorder="1" applyAlignment="1">
      <alignment horizontal="left" vertical="center" wrapText="1"/>
    </xf>
    <xf numFmtId="0" fontId="10" fillId="0" borderId="147" xfId="2" applyBorder="1" applyAlignment="1">
      <alignment horizontal="left" vertical="center" wrapText="1"/>
    </xf>
    <xf numFmtId="0" fontId="10" fillId="0" borderId="150" xfId="2" applyBorder="1" applyAlignment="1">
      <alignment horizontal="left" vertical="center" wrapText="1"/>
    </xf>
    <xf numFmtId="0" fontId="13" fillId="0" borderId="146" xfId="2" applyFont="1" applyBorder="1" applyAlignment="1">
      <alignment horizontal="left" vertical="center" wrapText="1"/>
    </xf>
    <xf numFmtId="0" fontId="10" fillId="0" borderId="147" xfId="2" applyBorder="1" applyAlignment="1">
      <alignment horizontal="left" vertical="center"/>
    </xf>
    <xf numFmtId="0" fontId="10" fillId="0" borderId="153" xfId="2" applyBorder="1" applyAlignment="1">
      <alignment horizontal="left" vertical="center"/>
    </xf>
    <xf numFmtId="0" fontId="13" fillId="0" borderId="154" xfId="2" applyFont="1" applyBorder="1" applyAlignment="1">
      <alignment horizontal="center" vertical="center"/>
    </xf>
    <xf numFmtId="0" fontId="13" fillId="0" borderId="155" xfId="2" applyFont="1" applyBorder="1" applyAlignment="1">
      <alignment vertical="center" wrapText="1"/>
    </xf>
    <xf numFmtId="0" fontId="10" fillId="0" borderId="156" xfId="2" applyBorder="1" applyAlignment="1">
      <alignment vertical="center" wrapText="1"/>
    </xf>
    <xf numFmtId="0" fontId="13" fillId="0" borderId="155" xfId="2" applyFont="1" applyBorder="1" applyAlignment="1">
      <alignment horizontal="center" vertical="center" wrapText="1"/>
    </xf>
    <xf numFmtId="0" fontId="10" fillId="0" borderId="156" xfId="2" applyBorder="1" applyAlignment="1">
      <alignment horizontal="center" vertical="center"/>
    </xf>
    <xf numFmtId="0" fontId="10" fillId="0" borderId="157" xfId="2" applyBorder="1" applyAlignment="1">
      <alignment horizontal="center" vertical="center"/>
    </xf>
    <xf numFmtId="177" fontId="13" fillId="0" borderId="158" xfId="3" applyNumberFormat="1" applyFont="1" applyFill="1" applyBorder="1" applyAlignment="1">
      <alignment horizontal="center" vertical="center" wrapText="1"/>
    </xf>
    <xf numFmtId="0" fontId="10" fillId="0" borderId="159" xfId="2" applyBorder="1" applyAlignment="1">
      <alignment horizontal="center" vertical="center"/>
    </xf>
    <xf numFmtId="177" fontId="25" fillId="0" borderId="160" xfId="3" applyNumberFormat="1" applyFont="1" applyFill="1" applyBorder="1" applyAlignment="1">
      <alignment horizontal="center" vertical="center" wrapText="1"/>
    </xf>
    <xf numFmtId="177" fontId="25" fillId="0" borderId="157" xfId="3" applyNumberFormat="1" applyFont="1" applyFill="1" applyBorder="1" applyAlignment="1">
      <alignment horizontal="center" vertical="center" wrapText="1"/>
    </xf>
    <xf numFmtId="177" fontId="25" fillId="0" borderId="157" xfId="3" applyNumberFormat="1" applyFont="1" applyFill="1" applyBorder="1" applyAlignment="1">
      <alignment horizontal="center" vertical="center"/>
    </xf>
    <xf numFmtId="177" fontId="25" fillId="0" borderId="161" xfId="3" applyNumberFormat="1" applyFont="1" applyFill="1" applyBorder="1" applyAlignment="1">
      <alignment horizontal="center" vertical="center"/>
    </xf>
    <xf numFmtId="181" fontId="13" fillId="0" borderId="160" xfId="2" applyNumberFormat="1" applyFont="1" applyBorder="1" applyAlignment="1">
      <alignment horizontal="center" vertical="center"/>
    </xf>
    <xf numFmtId="0" fontId="13" fillId="0" borderId="158" xfId="2" applyFont="1" applyBorder="1" applyAlignment="1">
      <alignment horizontal="left" vertical="center" wrapText="1"/>
    </xf>
    <xf numFmtId="0" fontId="10" fillId="0" borderId="156" xfId="2" applyBorder="1" applyAlignment="1">
      <alignment horizontal="left" vertical="center" wrapText="1"/>
    </xf>
    <xf numFmtId="0" fontId="10" fillId="0" borderId="159" xfId="2" applyBorder="1" applyAlignment="1">
      <alignment horizontal="left" vertical="center" wrapText="1"/>
    </xf>
    <xf numFmtId="0" fontId="10" fillId="0" borderId="156" xfId="2" applyBorder="1" applyAlignment="1">
      <alignment horizontal="center" vertical="center" wrapText="1"/>
    </xf>
    <xf numFmtId="0" fontId="10" fillId="0" borderId="159" xfId="2" applyBorder="1" applyAlignment="1">
      <alignment horizontal="center" vertical="center" wrapText="1"/>
    </xf>
    <xf numFmtId="0" fontId="13" fillId="0" borderId="155" xfId="2" applyFont="1" applyBorder="1" applyAlignment="1">
      <alignment horizontal="center" vertical="center"/>
    </xf>
    <xf numFmtId="0" fontId="13" fillId="0" borderId="155" xfId="2" applyFont="1" applyBorder="1" applyAlignment="1">
      <alignment horizontal="left" vertical="center" wrapText="1"/>
    </xf>
    <xf numFmtId="0" fontId="10" fillId="0" borderId="156" xfId="2" applyBorder="1" applyAlignment="1">
      <alignment horizontal="left" vertical="center"/>
    </xf>
    <xf numFmtId="0" fontId="10" fillId="0" borderId="162" xfId="2" applyBorder="1" applyAlignment="1">
      <alignment horizontal="left" vertical="center"/>
    </xf>
    <xf numFmtId="0" fontId="13" fillId="3" borderId="155" xfId="2" applyFont="1" applyFill="1" applyBorder="1" applyAlignment="1">
      <alignment horizontal="center" vertical="center" wrapText="1"/>
    </xf>
    <xf numFmtId="0" fontId="10" fillId="3" borderId="156" xfId="2" applyFill="1" applyBorder="1" applyAlignment="1">
      <alignment horizontal="center" vertical="center"/>
    </xf>
    <xf numFmtId="0" fontId="10" fillId="3" borderId="157" xfId="2" applyFill="1" applyBorder="1" applyAlignment="1">
      <alignment horizontal="center" vertical="center"/>
    </xf>
    <xf numFmtId="177" fontId="25" fillId="3" borderId="160" xfId="3" applyNumberFormat="1" applyFont="1" applyFill="1" applyBorder="1" applyAlignment="1">
      <alignment horizontal="center" vertical="center" wrapText="1"/>
    </xf>
    <xf numFmtId="177" fontId="25" fillId="3" borderId="157" xfId="3" applyNumberFormat="1" applyFont="1" applyFill="1" applyBorder="1" applyAlignment="1">
      <alignment horizontal="center" vertical="center" wrapText="1"/>
    </xf>
    <xf numFmtId="177" fontId="18" fillId="3" borderId="157" xfId="3" applyNumberFormat="1" applyFont="1" applyFill="1" applyBorder="1" applyAlignment="1">
      <alignment horizontal="center" vertical="center" wrapText="1"/>
    </xf>
    <xf numFmtId="177" fontId="18" fillId="3" borderId="161" xfId="3" applyNumberFormat="1" applyFont="1" applyFill="1" applyBorder="1" applyAlignment="1">
      <alignment horizontal="center" vertical="center" wrapText="1"/>
    </xf>
    <xf numFmtId="0" fontId="10" fillId="0" borderId="163" xfId="2" applyBorder="1" applyAlignment="1">
      <alignment horizontal="center" vertical="center"/>
    </xf>
    <xf numFmtId="0" fontId="13" fillId="0" borderId="76" xfId="2" applyFont="1" applyBorder="1" applyAlignment="1">
      <alignment vertical="center" wrapText="1"/>
    </xf>
    <xf numFmtId="0" fontId="10" fillId="0" borderId="76" xfId="2" applyBorder="1" applyAlignment="1">
      <alignment vertical="center" wrapText="1"/>
    </xf>
    <xf numFmtId="0" fontId="18" fillId="0" borderId="164" xfId="2" applyFont="1" applyBorder="1" applyAlignment="1">
      <alignment horizontal="center" vertical="center" wrapText="1"/>
    </xf>
    <xf numFmtId="0" fontId="28" fillId="0" borderId="76" xfId="2" applyFont="1" applyBorder="1" applyAlignment="1">
      <alignment horizontal="center" vertical="center"/>
    </xf>
    <xf numFmtId="0" fontId="28" fillId="0" borderId="165" xfId="2" applyFont="1" applyBorder="1" applyAlignment="1">
      <alignment horizontal="center" vertical="center"/>
    </xf>
    <xf numFmtId="177" fontId="13" fillId="0" borderId="166" xfId="3" applyNumberFormat="1" applyFont="1" applyFill="1" applyBorder="1" applyAlignment="1">
      <alignment horizontal="center" vertical="center" wrapText="1"/>
    </xf>
    <xf numFmtId="177" fontId="25" fillId="0" borderId="167" xfId="3" applyNumberFormat="1" applyFont="1" applyFill="1" applyBorder="1" applyAlignment="1">
      <alignment horizontal="center" vertical="center" wrapText="1"/>
    </xf>
    <xf numFmtId="177" fontId="25" fillId="0" borderId="165" xfId="3" applyNumberFormat="1" applyFont="1" applyFill="1" applyBorder="1" applyAlignment="1">
      <alignment horizontal="center" vertical="center" wrapText="1"/>
    </xf>
    <xf numFmtId="177" fontId="25" fillId="0" borderId="165" xfId="3" applyNumberFormat="1" applyFont="1" applyFill="1" applyBorder="1" applyAlignment="1">
      <alignment horizontal="center" vertical="center"/>
    </xf>
    <xf numFmtId="177" fontId="25" fillId="0" borderId="168" xfId="3" applyNumberFormat="1" applyFont="1" applyFill="1" applyBorder="1" applyAlignment="1">
      <alignment horizontal="center" vertical="center"/>
    </xf>
    <xf numFmtId="181" fontId="13" fillId="0" borderId="167" xfId="2" applyNumberFormat="1" applyFont="1" applyBorder="1" applyAlignment="1">
      <alignment horizontal="center" vertical="center"/>
    </xf>
    <xf numFmtId="0" fontId="13" fillId="0" borderId="166" xfId="2" applyFont="1" applyBorder="1" applyAlignment="1">
      <alignment horizontal="left" vertical="center"/>
    </xf>
    <xf numFmtId="0" fontId="10" fillId="0" borderId="76" xfId="2" applyBorder="1" applyAlignment="1">
      <alignment horizontal="left" vertical="center"/>
    </xf>
    <xf numFmtId="0" fontId="10" fillId="0" borderId="163" xfId="2" applyBorder="1" applyAlignment="1">
      <alignment horizontal="left" vertical="center"/>
    </xf>
    <xf numFmtId="0" fontId="13" fillId="0" borderId="164" xfId="2" applyFont="1" applyBorder="1" applyAlignment="1">
      <alignment horizontal="center" vertical="center"/>
    </xf>
    <xf numFmtId="0" fontId="10" fillId="0" borderId="76" xfId="2" applyBorder="1" applyAlignment="1">
      <alignment horizontal="center" vertical="center"/>
    </xf>
    <xf numFmtId="0" fontId="13" fillId="0" borderId="164" xfId="2" applyFont="1" applyBorder="1" applyAlignment="1">
      <alignment horizontal="left" vertical="center" wrapText="1"/>
    </xf>
    <xf numFmtId="0" fontId="10" fillId="0" borderId="76" xfId="2" applyBorder="1" applyAlignment="1">
      <alignment horizontal="left" vertical="center" wrapText="1"/>
    </xf>
    <xf numFmtId="0" fontId="10" fillId="0" borderId="163" xfId="2" applyBorder="1" applyAlignment="1">
      <alignment horizontal="left" vertical="center" wrapText="1"/>
    </xf>
    <xf numFmtId="0" fontId="10" fillId="0" borderId="169" xfId="2" applyBorder="1" applyAlignment="1">
      <alignment horizontal="left" vertical="center"/>
    </xf>
    <xf numFmtId="0" fontId="26" fillId="0" borderId="170" xfId="2" applyFont="1" applyBorder="1" applyAlignment="1">
      <alignment horizontal="center" vertical="center" wrapText="1"/>
    </xf>
    <xf numFmtId="0" fontId="29" fillId="0" borderId="20" xfId="2" applyFont="1" applyBorder="1" applyAlignment="1">
      <alignment horizontal="center" vertical="center" wrapText="1"/>
    </xf>
    <xf numFmtId="0" fontId="29" fillId="0" borderId="171" xfId="2" applyFont="1" applyBorder="1" applyAlignment="1">
      <alignment horizontal="center" vertical="center" wrapText="1"/>
    </xf>
    <xf numFmtId="177" fontId="13" fillId="0" borderId="172" xfId="3" applyNumberFormat="1" applyFont="1" applyFill="1" applyBorder="1" applyAlignment="1">
      <alignment horizontal="center" vertical="center" wrapText="1"/>
    </xf>
    <xf numFmtId="0" fontId="10" fillId="0" borderId="173" xfId="2" applyBorder="1" applyAlignment="1">
      <alignment horizontal="center" vertical="center"/>
    </xf>
    <xf numFmtId="180" fontId="25" fillId="0" borderId="174" xfId="3" applyNumberFormat="1" applyFont="1" applyFill="1" applyBorder="1" applyAlignment="1">
      <alignment horizontal="center" vertical="center" wrapText="1"/>
    </xf>
    <xf numFmtId="180" fontId="25" fillId="0" borderId="175" xfId="3" applyNumberFormat="1" applyFont="1" applyFill="1" applyBorder="1" applyAlignment="1">
      <alignment horizontal="center" vertical="center" wrapText="1"/>
    </xf>
    <xf numFmtId="180" fontId="25" fillId="0" borderId="175" xfId="3" applyNumberFormat="1" applyFont="1" applyFill="1" applyBorder="1" applyAlignment="1">
      <alignment horizontal="center" vertical="center"/>
    </xf>
    <xf numFmtId="180" fontId="25" fillId="0" borderId="176" xfId="3" applyNumberFormat="1" applyFont="1" applyFill="1" applyBorder="1" applyAlignment="1">
      <alignment horizontal="center" vertical="center"/>
    </xf>
    <xf numFmtId="0" fontId="13" fillId="0" borderId="149" xfId="2" applyFont="1" applyBorder="1" applyAlignment="1">
      <alignment horizontal="left" vertical="center"/>
    </xf>
    <xf numFmtId="0" fontId="10" fillId="0" borderId="150" xfId="2" applyBorder="1" applyAlignment="1">
      <alignment horizontal="left" vertical="center"/>
    </xf>
    <xf numFmtId="0" fontId="13" fillId="0" borderId="146" xfId="2" applyFont="1" applyBorder="1" applyAlignment="1">
      <alignment horizontal="center" vertical="center"/>
    </xf>
    <xf numFmtId="177" fontId="25" fillId="3" borderId="134" xfId="3" applyNumberFormat="1" applyFont="1" applyFill="1" applyBorder="1" applyAlignment="1">
      <alignment horizontal="center" vertical="center" wrapText="1"/>
    </xf>
    <xf numFmtId="177" fontId="25" fillId="3" borderId="140" xfId="3" applyNumberFormat="1" applyFont="1" applyFill="1" applyBorder="1" applyAlignment="1">
      <alignment horizontal="center" vertical="center" wrapText="1"/>
    </xf>
    <xf numFmtId="177" fontId="27" fillId="3" borderId="140" xfId="4" applyNumberFormat="1" applyFont="1" applyFill="1" applyBorder="1" applyAlignment="1">
      <alignment horizontal="center" vertical="center" wrapText="1"/>
    </xf>
    <xf numFmtId="177" fontId="27" fillId="3" borderId="177" xfId="4" applyNumberFormat="1" applyFont="1" applyFill="1" applyBorder="1" applyAlignment="1">
      <alignment horizontal="center" vertical="center" wrapText="1"/>
    </xf>
    <xf numFmtId="0" fontId="13" fillId="0" borderId="123" xfId="2" applyFont="1" applyBorder="1" applyAlignment="1">
      <alignment horizontal="left" vertical="center" wrapText="1"/>
    </xf>
    <xf numFmtId="0" fontId="13" fillId="0" borderId="119" xfId="2" applyFont="1" applyBorder="1" applyAlignment="1">
      <alignment horizontal="left" vertical="center" wrapText="1"/>
    </xf>
    <xf numFmtId="0" fontId="13" fillId="0" borderId="124" xfId="2" applyFont="1" applyBorder="1" applyAlignment="1">
      <alignment horizontal="left" vertical="center" wrapText="1"/>
    </xf>
    <xf numFmtId="177" fontId="25" fillId="3" borderId="131" xfId="3" applyNumberFormat="1" applyFont="1" applyFill="1" applyBorder="1" applyAlignment="1">
      <alignment horizontal="center" vertical="center" wrapText="1"/>
    </xf>
    <xf numFmtId="177" fontId="25" fillId="3" borderId="178" xfId="3" applyNumberFormat="1" applyFont="1" applyFill="1" applyBorder="1" applyAlignment="1">
      <alignment horizontal="center" vertical="center" wrapText="1"/>
    </xf>
    <xf numFmtId="0" fontId="13" fillId="0" borderId="131" xfId="2" applyFont="1" applyBorder="1" applyAlignment="1">
      <alignment horizontal="left" vertical="center" wrapText="1"/>
    </xf>
    <xf numFmtId="0" fontId="13" fillId="0" borderId="127" xfId="2" applyFont="1" applyBorder="1" applyAlignment="1">
      <alignment horizontal="left" vertical="center" wrapText="1"/>
    </xf>
    <xf numFmtId="0" fontId="13" fillId="0" borderId="132" xfId="2" applyFont="1" applyBorder="1" applyAlignment="1">
      <alignment horizontal="left" vertical="center" wrapText="1"/>
    </xf>
    <xf numFmtId="0" fontId="13" fillId="0" borderId="179" xfId="2" applyFont="1" applyBorder="1" applyAlignment="1">
      <alignment horizontal="left" vertical="center" wrapText="1"/>
    </xf>
    <xf numFmtId="177" fontId="25" fillId="3" borderId="61" xfId="3" applyNumberFormat="1" applyFont="1" applyFill="1" applyBorder="1" applyAlignment="1">
      <alignment horizontal="center" vertical="center" wrapText="1"/>
    </xf>
    <xf numFmtId="177" fontId="25" fillId="3" borderId="81" xfId="3" applyNumberFormat="1" applyFont="1" applyFill="1" applyBorder="1" applyAlignment="1">
      <alignment horizontal="center" vertical="center" wrapText="1"/>
    </xf>
    <xf numFmtId="0" fontId="13" fillId="0" borderId="180" xfId="2" applyFont="1" applyBorder="1" applyAlignment="1">
      <alignment horizontal="left" vertical="center" wrapText="1"/>
    </xf>
    <xf numFmtId="0" fontId="13" fillId="0" borderId="181" xfId="2" applyFont="1" applyBorder="1" applyAlignment="1">
      <alignment horizontal="left" vertical="center" wrapText="1"/>
    </xf>
    <xf numFmtId="0" fontId="13" fillId="0" borderId="182" xfId="2" applyFont="1" applyBorder="1" applyAlignment="1">
      <alignment horizontal="left" vertical="center" wrapText="1"/>
    </xf>
    <xf numFmtId="0" fontId="13" fillId="0" borderId="129" xfId="2" applyFont="1" applyBorder="1" applyAlignment="1">
      <alignment horizontal="center" vertical="center"/>
    </xf>
    <xf numFmtId="0" fontId="13" fillId="3" borderId="139" xfId="2" applyFont="1" applyFill="1" applyBorder="1" applyAlignment="1">
      <alignment horizontal="center" vertical="center"/>
    </xf>
    <xf numFmtId="0" fontId="25" fillId="3" borderId="135" xfId="2" applyFont="1" applyFill="1" applyBorder="1" applyAlignment="1">
      <alignment horizontal="center" vertical="center" wrapText="1"/>
    </xf>
    <xf numFmtId="177" fontId="27" fillId="0" borderId="140" xfId="4" applyNumberFormat="1" applyFont="1" applyBorder="1" applyAlignment="1">
      <alignment horizontal="center" vertical="center" wrapText="1"/>
    </xf>
    <xf numFmtId="0" fontId="13" fillId="0" borderId="183" xfId="2" applyFont="1" applyBorder="1" applyAlignment="1">
      <alignment horizontal="center" vertical="center" textRotation="255"/>
    </xf>
    <xf numFmtId="0" fontId="13" fillId="0" borderId="184" xfId="2" applyFont="1" applyBorder="1" applyAlignment="1">
      <alignment vertical="center" wrapText="1"/>
    </xf>
    <xf numFmtId="0" fontId="10" fillId="0" borderId="185" xfId="2" applyBorder="1" applyAlignment="1">
      <alignment vertical="center" wrapText="1"/>
    </xf>
    <xf numFmtId="0" fontId="10" fillId="0" borderId="186" xfId="2" applyBorder="1" applyAlignment="1">
      <alignment vertical="center" wrapText="1"/>
    </xf>
    <xf numFmtId="0" fontId="13" fillId="3" borderId="164" xfId="2" applyFont="1" applyFill="1" applyBorder="1" applyAlignment="1">
      <alignment horizontal="center" vertical="center" wrapText="1"/>
    </xf>
    <xf numFmtId="0" fontId="10" fillId="3" borderId="76" xfId="2" applyFill="1" applyBorder="1" applyAlignment="1">
      <alignment horizontal="center" vertical="center"/>
    </xf>
    <xf numFmtId="0" fontId="10" fillId="3" borderId="165" xfId="2" applyFill="1" applyBorder="1" applyAlignment="1">
      <alignment horizontal="center" vertical="center"/>
    </xf>
    <xf numFmtId="177" fontId="13" fillId="3" borderId="166" xfId="3" applyNumberFormat="1" applyFont="1" applyFill="1" applyBorder="1" applyAlignment="1">
      <alignment horizontal="center" vertical="center" wrapText="1"/>
    </xf>
    <xf numFmtId="0" fontId="10" fillId="3" borderId="163" xfId="2" applyFill="1" applyBorder="1" applyAlignment="1">
      <alignment horizontal="center" vertical="center"/>
    </xf>
    <xf numFmtId="0" fontId="13" fillId="0" borderId="166" xfId="2" applyFont="1" applyBorder="1" applyAlignment="1">
      <alignment horizontal="left" vertical="center" wrapText="1"/>
    </xf>
  </cellXfs>
  <cellStyles count="5">
    <cellStyle name="パーセント" xfId="1" builtinId="5"/>
    <cellStyle name="パーセント 2" xfId="3" xr:uid="{D615CEDD-FDC9-4400-B20B-5FED717EBF87}"/>
    <cellStyle name="標準" xfId="0" builtinId="0"/>
    <cellStyle name="標準 2" xfId="2" xr:uid="{22CAE35C-5C1A-4F81-962A-3E3C6E65B67B}"/>
    <cellStyle name="標準 2 2" xfId="4" xr:uid="{3CD4607E-7189-40D9-837F-C821F228C7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38</xdr:col>
      <xdr:colOff>250825</xdr:colOff>
      <xdr:row>3</xdr:row>
      <xdr:rowOff>352425</xdr:rowOff>
    </xdr:from>
    <xdr:to>
      <xdr:col>43</xdr:col>
      <xdr:colOff>403225</xdr:colOff>
      <xdr:row>9</xdr:row>
      <xdr:rowOff>238124</xdr:rowOff>
    </xdr:to>
    <xdr:pic>
      <xdr:nvPicPr>
        <xdr:cNvPr id="2" name="図 1">
          <a:extLst>
            <a:ext uri="{FF2B5EF4-FFF2-40B4-BE49-F238E27FC236}">
              <a16:creationId xmlns:a16="http://schemas.microsoft.com/office/drawing/2014/main" id="{D9AA7845-6256-4DBA-B1A3-382DB9E1E63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0844" r="48062"/>
        <a:stretch/>
      </xdr:blipFill>
      <xdr:spPr bwMode="auto">
        <a:xfrm>
          <a:off x="15948025" y="1655445"/>
          <a:ext cx="2316480" cy="2720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CFBC2-FEF1-4B7E-9685-08A89B152A2B}">
  <sheetPr>
    <pageSetUpPr fitToPage="1"/>
  </sheetPr>
  <dimension ref="A1:V45"/>
  <sheetViews>
    <sheetView workbookViewId="0">
      <pane xSplit="5" ySplit="1" topLeftCell="L2" activePane="bottomRight" state="frozen"/>
      <selection pane="topRight" activeCell="F1" sqref="F1"/>
      <selection pane="bottomLeft" activeCell="A2" sqref="A2"/>
      <selection pane="bottomRight" activeCell="B16" sqref="B16:C16"/>
    </sheetView>
  </sheetViews>
  <sheetFormatPr defaultRowHeight="18" x14ac:dyDescent="0.45"/>
  <cols>
    <col min="1" max="1" width="11.19921875" customWidth="1"/>
    <col min="2" max="2" width="3.69921875" customWidth="1"/>
    <col min="3" max="3" width="55.8984375" style="1" customWidth="1"/>
    <col min="4" max="4" width="12.09765625" customWidth="1"/>
    <col min="5" max="5" width="9.09765625" bestFit="1" customWidth="1"/>
    <col min="6" max="9" width="10.59765625" customWidth="1"/>
    <col min="10" max="10" width="3.09765625" customWidth="1"/>
    <col min="11" max="11" width="7.5" customWidth="1"/>
    <col min="12" max="12" width="3.09765625" customWidth="1"/>
    <col min="13" max="13" width="7.5" customWidth="1"/>
    <col min="14" max="14" width="3.09765625" customWidth="1"/>
    <col min="15" max="15" width="7.5" customWidth="1"/>
    <col min="16" max="16" width="3.09765625" customWidth="1"/>
    <col min="17" max="17" width="7.5" customWidth="1"/>
    <col min="18" max="18" width="3.09765625" customWidth="1"/>
    <col min="19" max="19" width="7.5" customWidth="1"/>
    <col min="20" max="20" width="3.09765625" customWidth="1"/>
    <col min="21" max="21" width="7.5" customWidth="1"/>
    <col min="22" max="22" width="34.09765625" customWidth="1"/>
  </cols>
  <sheetData>
    <row r="1" spans="1:22" x14ac:dyDescent="0.45">
      <c r="A1" s="2" t="s">
        <v>0</v>
      </c>
      <c r="B1" s="101" t="s">
        <v>1</v>
      </c>
      <c r="C1" s="102"/>
      <c r="D1" s="92" t="s">
        <v>53</v>
      </c>
      <c r="E1" s="92"/>
      <c r="F1" s="2" t="s">
        <v>2</v>
      </c>
      <c r="G1" s="2" t="s">
        <v>3</v>
      </c>
      <c r="H1" s="2" t="s">
        <v>4</v>
      </c>
      <c r="I1" s="2" t="s">
        <v>5</v>
      </c>
      <c r="J1" s="83" t="s">
        <v>6</v>
      </c>
      <c r="K1" s="84"/>
      <c r="L1" s="83" t="s">
        <v>48</v>
      </c>
      <c r="M1" s="84"/>
      <c r="N1" s="83" t="s">
        <v>49</v>
      </c>
      <c r="O1" s="84"/>
      <c r="P1" s="83" t="s">
        <v>50</v>
      </c>
      <c r="Q1" s="84"/>
      <c r="R1" s="83" t="s">
        <v>51</v>
      </c>
      <c r="S1" s="84"/>
      <c r="T1" s="83" t="s">
        <v>52</v>
      </c>
      <c r="U1" s="84"/>
      <c r="V1" s="4" t="s">
        <v>55</v>
      </c>
    </row>
    <row r="2" spans="1:22" ht="39.6" x14ac:dyDescent="0.45">
      <c r="A2" s="60" t="s">
        <v>7</v>
      </c>
      <c r="B2" s="85" t="s">
        <v>83</v>
      </c>
      <c r="C2" s="87"/>
      <c r="D2" s="13">
        <v>70</v>
      </c>
      <c r="E2" s="2" t="s">
        <v>8</v>
      </c>
      <c r="F2" s="2">
        <v>88.5</v>
      </c>
      <c r="G2" s="2">
        <v>88.2</v>
      </c>
      <c r="H2" s="2">
        <v>87.7</v>
      </c>
      <c r="I2" s="2">
        <v>85.6</v>
      </c>
      <c r="J2" s="17"/>
      <c r="K2" s="18">
        <v>84.1</v>
      </c>
      <c r="L2" s="25"/>
      <c r="M2" s="18">
        <v>81.599999999999994</v>
      </c>
      <c r="N2" s="17"/>
      <c r="O2" s="31">
        <v>78</v>
      </c>
      <c r="P2" s="68">
        <v>78.900000000000006</v>
      </c>
      <c r="Q2" s="69"/>
      <c r="R2" s="68">
        <v>79.5</v>
      </c>
      <c r="S2" s="69"/>
      <c r="T2" s="62"/>
      <c r="U2" s="63"/>
      <c r="V2" s="6" t="s">
        <v>56</v>
      </c>
    </row>
    <row r="3" spans="1:22" x14ac:dyDescent="0.45">
      <c r="A3" s="91"/>
      <c r="B3" s="85" t="s">
        <v>9</v>
      </c>
      <c r="C3" s="86"/>
      <c r="D3" s="86"/>
      <c r="E3" s="86"/>
      <c r="F3" s="86"/>
      <c r="G3" s="86"/>
      <c r="H3" s="86"/>
      <c r="I3" s="86"/>
      <c r="J3" s="86"/>
      <c r="K3" s="86"/>
      <c r="L3" s="86"/>
      <c r="M3" s="86"/>
      <c r="N3" s="86"/>
      <c r="O3" s="86"/>
      <c r="P3" s="86"/>
      <c r="Q3" s="86"/>
      <c r="R3" s="86"/>
      <c r="S3" s="86"/>
      <c r="T3" s="86"/>
      <c r="U3" s="87"/>
      <c r="V3" s="108" t="s">
        <v>93</v>
      </c>
    </row>
    <row r="4" spans="1:22" x14ac:dyDescent="0.45">
      <c r="A4" s="91"/>
      <c r="B4" s="9"/>
      <c r="C4" s="103" t="s">
        <v>57</v>
      </c>
      <c r="D4" s="88">
        <v>0.25</v>
      </c>
      <c r="E4" s="60" t="s">
        <v>10</v>
      </c>
      <c r="F4" s="81">
        <v>0.109</v>
      </c>
      <c r="G4" s="81">
        <v>0.108</v>
      </c>
      <c r="H4" s="81">
        <v>0.12</v>
      </c>
      <c r="I4" s="81">
        <v>0.104</v>
      </c>
      <c r="J4" s="19" t="s">
        <v>63</v>
      </c>
      <c r="K4" s="42">
        <v>0.11600000000000001</v>
      </c>
      <c r="L4" s="19" t="s">
        <v>63</v>
      </c>
      <c r="M4" s="35">
        <v>0.13300000000000001</v>
      </c>
      <c r="N4" s="19" t="s">
        <v>63</v>
      </c>
      <c r="O4" s="35">
        <v>0.127</v>
      </c>
      <c r="P4" s="19" t="s">
        <v>63</v>
      </c>
      <c r="Q4" s="35">
        <v>7.2999999999999995E-2</v>
      </c>
      <c r="R4" s="19" t="s">
        <v>63</v>
      </c>
      <c r="S4" s="35">
        <v>7.8E-2</v>
      </c>
      <c r="T4" s="19" t="s">
        <v>63</v>
      </c>
      <c r="U4" s="35">
        <v>7.0999999999999994E-2</v>
      </c>
      <c r="V4" s="109"/>
    </row>
    <row r="5" spans="1:22" x14ac:dyDescent="0.45">
      <c r="A5" s="91"/>
      <c r="B5" s="9"/>
      <c r="C5" s="104"/>
      <c r="D5" s="89"/>
      <c r="E5" s="91"/>
      <c r="F5" s="82"/>
      <c r="G5" s="82"/>
      <c r="H5" s="82"/>
      <c r="I5" s="82"/>
      <c r="J5" s="20" t="s">
        <v>64</v>
      </c>
      <c r="K5" s="43">
        <v>0.186</v>
      </c>
      <c r="L5" s="20" t="s">
        <v>64</v>
      </c>
      <c r="M5" s="55">
        <v>0.185</v>
      </c>
      <c r="N5" s="20" t="s">
        <v>64</v>
      </c>
      <c r="O5" s="51">
        <v>0.18</v>
      </c>
      <c r="P5" s="20" t="s">
        <v>64</v>
      </c>
      <c r="Q5" s="55">
        <v>0.13</v>
      </c>
      <c r="R5" s="20" t="s">
        <v>64</v>
      </c>
      <c r="S5" s="55">
        <v>0.17199999999999999</v>
      </c>
      <c r="T5" s="20" t="s">
        <v>64</v>
      </c>
      <c r="U5" s="55">
        <v>0.193</v>
      </c>
      <c r="V5" s="109"/>
    </row>
    <row r="6" spans="1:22" x14ac:dyDescent="0.45">
      <c r="A6" s="91"/>
      <c r="B6" s="9"/>
      <c r="C6" s="103" t="s">
        <v>58</v>
      </c>
      <c r="D6" s="89"/>
      <c r="E6" s="91"/>
      <c r="F6" s="81">
        <v>0.23100000000000001</v>
      </c>
      <c r="G6" s="81">
        <v>0.221</v>
      </c>
      <c r="H6" s="81">
        <v>0.23499999999999999</v>
      </c>
      <c r="I6" s="81">
        <v>0.23499999999999999</v>
      </c>
      <c r="J6" s="19" t="s">
        <v>63</v>
      </c>
      <c r="K6" s="42">
        <v>0.13900000000000001</v>
      </c>
      <c r="L6" s="19" t="s">
        <v>63</v>
      </c>
      <c r="M6" s="35">
        <v>0.13200000000000001</v>
      </c>
      <c r="N6" s="19" t="s">
        <v>63</v>
      </c>
      <c r="O6" s="35">
        <v>9.4E-2</v>
      </c>
      <c r="P6" s="19" t="s">
        <v>63</v>
      </c>
      <c r="Q6" s="35">
        <v>0.11799999999999999</v>
      </c>
      <c r="R6" s="19" t="s">
        <v>63</v>
      </c>
      <c r="S6" s="35">
        <v>8.4000000000000005E-2</v>
      </c>
      <c r="T6" s="19" t="s">
        <v>63</v>
      </c>
      <c r="U6" s="35">
        <v>0.104</v>
      </c>
      <c r="V6" s="109"/>
    </row>
    <row r="7" spans="1:22" x14ac:dyDescent="0.45">
      <c r="A7" s="91"/>
      <c r="B7" s="9"/>
      <c r="C7" s="104"/>
      <c r="D7" s="89"/>
      <c r="E7" s="91"/>
      <c r="F7" s="82"/>
      <c r="G7" s="82"/>
      <c r="H7" s="82"/>
      <c r="I7" s="82"/>
      <c r="J7" s="20" t="s">
        <v>64</v>
      </c>
      <c r="K7" s="43">
        <v>0.216</v>
      </c>
      <c r="L7" s="20" t="s">
        <v>64</v>
      </c>
      <c r="M7" s="55">
        <v>0.20799999999999999</v>
      </c>
      <c r="N7" s="20" t="s">
        <v>64</v>
      </c>
      <c r="O7" s="55">
        <v>0.16800000000000001</v>
      </c>
      <c r="P7" s="20" t="s">
        <v>64</v>
      </c>
      <c r="Q7" s="55">
        <v>0.193</v>
      </c>
      <c r="R7" s="20" t="s">
        <v>64</v>
      </c>
      <c r="S7" s="55">
        <v>0.187</v>
      </c>
      <c r="T7" s="20" t="s">
        <v>64</v>
      </c>
      <c r="U7" s="55">
        <v>0.17299999999999999</v>
      </c>
      <c r="V7" s="109"/>
    </row>
    <row r="8" spans="1:22" x14ac:dyDescent="0.45">
      <c r="A8" s="91"/>
      <c r="B8" s="9"/>
      <c r="C8" s="103" t="s">
        <v>59</v>
      </c>
      <c r="D8" s="89"/>
      <c r="E8" s="91"/>
      <c r="F8" s="81">
        <v>0.155</v>
      </c>
      <c r="G8" s="81">
        <v>0.16200000000000001</v>
      </c>
      <c r="H8" s="81">
        <v>0.16600000000000001</v>
      </c>
      <c r="I8" s="81">
        <v>0.17499999999999999</v>
      </c>
      <c r="J8" s="19" t="s">
        <v>63</v>
      </c>
      <c r="K8" s="42">
        <v>0.104</v>
      </c>
      <c r="L8" s="19" t="s">
        <v>63</v>
      </c>
      <c r="M8" s="35">
        <v>9.8000000000000004E-2</v>
      </c>
      <c r="N8" s="19" t="s">
        <v>63</v>
      </c>
      <c r="O8" s="35">
        <v>8.3000000000000004E-2</v>
      </c>
      <c r="P8" s="19" t="s">
        <v>63</v>
      </c>
      <c r="Q8" s="35">
        <v>0.105</v>
      </c>
      <c r="R8" s="19" t="s">
        <v>63</v>
      </c>
      <c r="S8" s="35">
        <v>7.1999999999999995E-2</v>
      </c>
      <c r="T8" s="19" t="s">
        <v>63</v>
      </c>
      <c r="U8" s="35">
        <v>9.6000000000000002E-2</v>
      </c>
      <c r="V8" s="109"/>
    </row>
    <row r="9" spans="1:22" x14ac:dyDescent="0.45">
      <c r="A9" s="91"/>
      <c r="B9" s="9"/>
      <c r="C9" s="104"/>
      <c r="D9" s="89"/>
      <c r="E9" s="91"/>
      <c r="F9" s="82"/>
      <c r="G9" s="82"/>
      <c r="H9" s="82"/>
      <c r="I9" s="82"/>
      <c r="J9" s="20" t="s">
        <v>64</v>
      </c>
      <c r="K9" s="43">
        <v>0.16500000000000001</v>
      </c>
      <c r="L9" s="20" t="s">
        <v>64</v>
      </c>
      <c r="M9" s="55">
        <v>0.17799999999999999</v>
      </c>
      <c r="N9" s="20" t="s">
        <v>64</v>
      </c>
      <c r="O9" s="55">
        <v>0.151</v>
      </c>
      <c r="P9" s="20" t="s">
        <v>64</v>
      </c>
      <c r="Q9" s="55">
        <v>0.17100000000000001</v>
      </c>
      <c r="R9" s="20" t="s">
        <v>64</v>
      </c>
      <c r="S9" s="55">
        <v>0.16900000000000001</v>
      </c>
      <c r="T9" s="20" t="s">
        <v>64</v>
      </c>
      <c r="U9" s="55">
        <v>0.17799999999999999</v>
      </c>
      <c r="V9" s="109"/>
    </row>
    <row r="10" spans="1:22" x14ac:dyDescent="0.45">
      <c r="A10" s="91"/>
      <c r="B10" s="9"/>
      <c r="C10" s="3" t="s">
        <v>60</v>
      </c>
      <c r="D10" s="89"/>
      <c r="E10" s="91"/>
      <c r="F10" s="15">
        <v>0.15</v>
      </c>
      <c r="G10" s="15">
        <v>0.14199999999999999</v>
      </c>
      <c r="H10" s="15">
        <v>0.14599999999999999</v>
      </c>
      <c r="I10" s="15">
        <v>0.155</v>
      </c>
      <c r="J10" s="21"/>
      <c r="K10" s="46">
        <v>0.27200000000000002</v>
      </c>
      <c r="L10" s="21"/>
      <c r="M10" s="46">
        <v>0.23</v>
      </c>
      <c r="N10" s="21"/>
      <c r="O10" s="46">
        <v>0.222</v>
      </c>
      <c r="P10" s="47"/>
      <c r="Q10" s="46">
        <v>0.19500000000000001</v>
      </c>
      <c r="R10" s="17"/>
      <c r="S10" s="48">
        <v>0.24</v>
      </c>
      <c r="T10" s="17"/>
      <c r="U10" s="46">
        <v>0.26900000000000002</v>
      </c>
      <c r="V10" s="109"/>
    </row>
    <row r="11" spans="1:22" x14ac:dyDescent="0.45">
      <c r="A11" s="61"/>
      <c r="B11" s="10"/>
      <c r="C11" s="3" t="s">
        <v>61</v>
      </c>
      <c r="D11" s="90"/>
      <c r="E11" s="61"/>
      <c r="F11" s="15">
        <v>0.161</v>
      </c>
      <c r="G11" s="15">
        <v>0.155</v>
      </c>
      <c r="H11" s="15">
        <v>0.17299999999999999</v>
      </c>
      <c r="I11" s="15">
        <v>0.17899999999999999</v>
      </c>
      <c r="J11" s="21"/>
      <c r="K11" s="46">
        <v>0.33500000000000002</v>
      </c>
      <c r="L11" s="21"/>
      <c r="M11" s="46">
        <v>0.314</v>
      </c>
      <c r="N11" s="21"/>
      <c r="O11" s="46">
        <v>0.24099999999999999</v>
      </c>
      <c r="P11" s="47"/>
      <c r="Q11" s="46">
        <v>0.28599999999999998</v>
      </c>
      <c r="R11" s="17"/>
      <c r="S11" s="46">
        <v>0.32400000000000001</v>
      </c>
      <c r="T11" s="17"/>
      <c r="U11" s="46">
        <v>0.35599999999999998</v>
      </c>
      <c r="V11" s="110"/>
    </row>
    <row r="12" spans="1:22" x14ac:dyDescent="0.45">
      <c r="A12" s="60" t="s">
        <v>12</v>
      </c>
      <c r="B12" s="85" t="s">
        <v>13</v>
      </c>
      <c r="C12" s="86"/>
      <c r="D12" s="86"/>
      <c r="E12" s="86"/>
      <c r="F12" s="86"/>
      <c r="G12" s="86"/>
      <c r="H12" s="86"/>
      <c r="I12" s="86"/>
      <c r="J12" s="86"/>
      <c r="K12" s="86"/>
      <c r="L12" s="86"/>
      <c r="M12" s="86"/>
      <c r="N12" s="86"/>
      <c r="O12" s="86"/>
      <c r="P12" s="86"/>
      <c r="Q12" s="86"/>
      <c r="R12" s="86"/>
      <c r="S12" s="86"/>
      <c r="T12" s="86"/>
      <c r="U12" s="87"/>
      <c r="V12" s="57" t="s">
        <v>94</v>
      </c>
    </row>
    <row r="13" spans="1:22" ht="36" x14ac:dyDescent="0.45">
      <c r="A13" s="91"/>
      <c r="B13" s="9"/>
      <c r="C13" s="3" t="s">
        <v>72</v>
      </c>
      <c r="D13" s="12" t="s">
        <v>14</v>
      </c>
      <c r="E13" s="60" t="s">
        <v>10</v>
      </c>
      <c r="F13" s="2">
        <v>74.099999999999994</v>
      </c>
      <c r="G13" s="2">
        <v>75.2</v>
      </c>
      <c r="H13" s="4" t="s">
        <v>11</v>
      </c>
      <c r="I13" s="2">
        <v>173.9</v>
      </c>
      <c r="J13" s="17"/>
      <c r="K13" s="31">
        <v>87</v>
      </c>
      <c r="L13" s="25"/>
      <c r="M13" s="31">
        <v>87</v>
      </c>
      <c r="N13" s="17"/>
      <c r="O13" s="18" t="s">
        <v>11</v>
      </c>
      <c r="P13" s="25"/>
      <c r="Q13" s="18" t="s">
        <v>11</v>
      </c>
      <c r="R13" s="62"/>
      <c r="S13" s="63"/>
      <c r="T13" s="62"/>
      <c r="U13" s="63"/>
      <c r="V13" s="58"/>
    </row>
    <row r="14" spans="1:22" ht="36" x14ac:dyDescent="0.45">
      <c r="A14" s="91"/>
      <c r="B14" s="10"/>
      <c r="C14" s="3" t="s">
        <v>73</v>
      </c>
      <c r="D14" s="12" t="s">
        <v>14</v>
      </c>
      <c r="E14" s="91"/>
      <c r="F14" s="2">
        <v>74.099999999999994</v>
      </c>
      <c r="G14" s="2">
        <v>150.4</v>
      </c>
      <c r="H14" s="2">
        <v>173.9</v>
      </c>
      <c r="I14" s="7">
        <v>87</v>
      </c>
      <c r="J14" s="17"/>
      <c r="K14" s="18">
        <v>173.9</v>
      </c>
      <c r="L14" s="25"/>
      <c r="M14" s="18">
        <v>347.8</v>
      </c>
      <c r="N14" s="17"/>
      <c r="O14" s="18" t="s">
        <v>11</v>
      </c>
      <c r="P14" s="25"/>
      <c r="Q14" s="18">
        <v>86.1</v>
      </c>
      <c r="R14" s="62"/>
      <c r="S14" s="63"/>
      <c r="T14" s="62"/>
      <c r="U14" s="63"/>
      <c r="V14" s="59"/>
    </row>
    <row r="15" spans="1:22" x14ac:dyDescent="0.45">
      <c r="A15" s="91"/>
      <c r="B15" s="77" t="s">
        <v>65</v>
      </c>
      <c r="C15" s="77"/>
      <c r="D15" s="22">
        <v>0.25</v>
      </c>
      <c r="E15" s="91"/>
      <c r="F15" s="15">
        <v>0.40799999999999997</v>
      </c>
      <c r="G15" s="15">
        <v>0.41599999999999998</v>
      </c>
      <c r="H15" s="15">
        <v>0.37</v>
      </c>
      <c r="I15" s="40">
        <v>0.38200000000000001</v>
      </c>
      <c r="J15" s="66">
        <f>30/95</f>
        <v>0.31578947368421051</v>
      </c>
      <c r="K15" s="67"/>
      <c r="L15" s="66">
        <f>33/103</f>
        <v>0.32038834951456313</v>
      </c>
      <c r="M15" s="67"/>
      <c r="N15" s="66">
        <f>23/87</f>
        <v>0.26436781609195403</v>
      </c>
      <c r="O15" s="67"/>
      <c r="P15" s="66">
        <f>17/80</f>
        <v>0.21249999999999999</v>
      </c>
      <c r="Q15" s="67"/>
      <c r="R15" s="66">
        <f>14/77</f>
        <v>0.18181818181818182</v>
      </c>
      <c r="S15" s="67"/>
      <c r="T15" s="66">
        <f>11/71</f>
        <v>0.15492957746478872</v>
      </c>
      <c r="U15" s="67"/>
      <c r="V15" s="2"/>
    </row>
    <row r="16" spans="1:22" x14ac:dyDescent="0.45">
      <c r="A16" s="91"/>
      <c r="B16" s="77" t="s">
        <v>15</v>
      </c>
      <c r="C16" s="77"/>
      <c r="D16" s="22">
        <v>0.4</v>
      </c>
      <c r="E16" s="61"/>
      <c r="F16" s="15">
        <v>0.16300000000000001</v>
      </c>
      <c r="G16" s="15">
        <v>0.13900000000000001</v>
      </c>
      <c r="H16" s="15">
        <v>7.9000000000000001E-2</v>
      </c>
      <c r="I16" s="40">
        <f>10/108</f>
        <v>9.2592592592592587E-2</v>
      </c>
      <c r="J16" s="66">
        <f>4/95</f>
        <v>4.2105263157894736E-2</v>
      </c>
      <c r="K16" s="67"/>
      <c r="L16" s="66">
        <f>6/103</f>
        <v>5.8252427184466021E-2</v>
      </c>
      <c r="M16" s="67"/>
      <c r="N16" s="66">
        <f>11/87</f>
        <v>0.12643678160919541</v>
      </c>
      <c r="O16" s="67"/>
      <c r="P16" s="66">
        <f>6/80</f>
        <v>7.4999999999999997E-2</v>
      </c>
      <c r="Q16" s="67"/>
      <c r="R16" s="66">
        <f>2/77</f>
        <v>2.5974025974025976E-2</v>
      </c>
      <c r="S16" s="67"/>
      <c r="T16" s="66">
        <f>2/71</f>
        <v>2.8169014084507043E-2</v>
      </c>
      <c r="U16" s="67"/>
      <c r="V16" s="2"/>
    </row>
    <row r="17" spans="1:22" ht="48.6" x14ac:dyDescent="0.45">
      <c r="A17" s="91"/>
      <c r="B17" s="77" t="s">
        <v>16</v>
      </c>
      <c r="C17" s="77"/>
      <c r="D17" s="5" t="s">
        <v>62</v>
      </c>
      <c r="E17" s="2" t="s">
        <v>8</v>
      </c>
      <c r="F17" s="16" t="s">
        <v>17</v>
      </c>
      <c r="G17" s="16" t="s">
        <v>18</v>
      </c>
      <c r="H17" s="16" t="s">
        <v>19</v>
      </c>
      <c r="I17" s="41" t="s">
        <v>99</v>
      </c>
      <c r="J17" s="111" t="s">
        <v>100</v>
      </c>
      <c r="K17" s="112"/>
      <c r="L17" s="111" t="s">
        <v>101</v>
      </c>
      <c r="M17" s="112"/>
      <c r="N17" s="111" t="s">
        <v>102</v>
      </c>
      <c r="O17" s="112"/>
      <c r="P17" s="111" t="s">
        <v>103</v>
      </c>
      <c r="Q17" s="112"/>
      <c r="R17" s="111" t="s">
        <v>104</v>
      </c>
      <c r="S17" s="112"/>
      <c r="T17" s="111" t="s">
        <v>105</v>
      </c>
      <c r="U17" s="112"/>
      <c r="V17" s="2"/>
    </row>
    <row r="18" spans="1:22" x14ac:dyDescent="0.45">
      <c r="A18" s="91"/>
      <c r="B18" s="78" t="s">
        <v>20</v>
      </c>
      <c r="C18" s="79"/>
      <c r="D18" s="79"/>
      <c r="E18" s="79"/>
      <c r="F18" s="79"/>
      <c r="G18" s="79"/>
      <c r="H18" s="79"/>
      <c r="I18" s="79"/>
      <c r="J18" s="79"/>
      <c r="K18" s="79"/>
      <c r="L18" s="79"/>
      <c r="M18" s="79"/>
      <c r="N18" s="79"/>
      <c r="O18" s="79"/>
      <c r="P18" s="79"/>
      <c r="Q18" s="79"/>
      <c r="R18" s="79"/>
      <c r="S18" s="79"/>
      <c r="T18" s="79"/>
      <c r="U18" s="80"/>
      <c r="V18" s="2"/>
    </row>
    <row r="19" spans="1:22" x14ac:dyDescent="0.45">
      <c r="A19" s="91"/>
      <c r="B19" s="9"/>
      <c r="C19" s="3" t="s">
        <v>21</v>
      </c>
      <c r="D19" s="22">
        <v>0.6</v>
      </c>
      <c r="E19" s="60" t="s">
        <v>84</v>
      </c>
      <c r="F19" s="15">
        <v>0.51300000000000001</v>
      </c>
      <c r="G19" s="15">
        <v>0.51400000000000001</v>
      </c>
      <c r="H19" s="15">
        <v>0.47099999999999997</v>
      </c>
      <c r="I19" s="40">
        <v>0.57899999999999996</v>
      </c>
      <c r="J19" s="66">
        <v>0.55400000000000005</v>
      </c>
      <c r="K19" s="67"/>
      <c r="L19" s="66">
        <v>0.57299999999999995</v>
      </c>
      <c r="M19" s="67"/>
      <c r="N19" s="66">
        <v>0.52500000000000002</v>
      </c>
      <c r="O19" s="67"/>
      <c r="P19" s="66">
        <v>0.55400000000000005</v>
      </c>
      <c r="Q19" s="67"/>
      <c r="R19" s="66">
        <v>0.56599999999999995</v>
      </c>
      <c r="S19" s="67"/>
      <c r="T19" s="66">
        <v>0.54800000000000004</v>
      </c>
      <c r="U19" s="67"/>
      <c r="V19" s="60"/>
    </row>
    <row r="20" spans="1:22" x14ac:dyDescent="0.45">
      <c r="A20" s="61"/>
      <c r="B20" s="10"/>
      <c r="C20" s="3" t="s">
        <v>22</v>
      </c>
      <c r="D20" s="22">
        <v>0.6</v>
      </c>
      <c r="E20" s="61"/>
      <c r="F20" s="15">
        <v>0.75</v>
      </c>
      <c r="G20" s="15">
        <v>0.63600000000000001</v>
      </c>
      <c r="H20" s="15">
        <v>0.9</v>
      </c>
      <c r="I20" s="40">
        <v>0.57099999999999995</v>
      </c>
      <c r="J20" s="66">
        <v>0.71899999999999997</v>
      </c>
      <c r="K20" s="67"/>
      <c r="L20" s="66">
        <v>0.875</v>
      </c>
      <c r="M20" s="67"/>
      <c r="N20" s="66">
        <v>0.91700000000000004</v>
      </c>
      <c r="O20" s="67"/>
      <c r="P20" s="66">
        <v>0.75</v>
      </c>
      <c r="Q20" s="67"/>
      <c r="R20" s="66">
        <v>0.6</v>
      </c>
      <c r="S20" s="67"/>
      <c r="T20" s="66">
        <v>0.71399999999999997</v>
      </c>
      <c r="U20" s="67"/>
      <c r="V20" s="61"/>
    </row>
    <row r="21" spans="1:22" x14ac:dyDescent="0.45">
      <c r="A21" s="60" t="s">
        <v>23</v>
      </c>
      <c r="B21" s="85" t="s">
        <v>96</v>
      </c>
      <c r="C21" s="87"/>
      <c r="D21" s="4" t="s">
        <v>24</v>
      </c>
      <c r="E21" s="60" t="s">
        <v>25</v>
      </c>
      <c r="F21" s="16" t="s">
        <v>26</v>
      </c>
      <c r="G21" s="16" t="s">
        <v>24</v>
      </c>
      <c r="H21" s="16" t="s">
        <v>24</v>
      </c>
      <c r="I21" s="16" t="s">
        <v>24</v>
      </c>
      <c r="J21" s="64" t="s">
        <v>106</v>
      </c>
      <c r="K21" s="65"/>
      <c r="L21" s="64" t="s">
        <v>106</v>
      </c>
      <c r="M21" s="65"/>
      <c r="N21" s="64" t="s">
        <v>106</v>
      </c>
      <c r="O21" s="65"/>
      <c r="P21" s="64" t="s">
        <v>106</v>
      </c>
      <c r="Q21" s="65"/>
      <c r="R21" s="64" t="s">
        <v>106</v>
      </c>
      <c r="S21" s="65"/>
      <c r="T21" s="64" t="s">
        <v>106</v>
      </c>
      <c r="U21" s="65"/>
      <c r="V21" s="2"/>
    </row>
    <row r="22" spans="1:22" ht="37.5" customHeight="1" x14ac:dyDescent="0.45">
      <c r="A22" s="91"/>
      <c r="B22" s="77" t="s">
        <v>97</v>
      </c>
      <c r="C22" s="77"/>
      <c r="D22" s="22">
        <v>0.75</v>
      </c>
      <c r="E22" s="91"/>
      <c r="F22" s="15">
        <v>0.81799999999999995</v>
      </c>
      <c r="G22" s="15">
        <v>0.83299999999999996</v>
      </c>
      <c r="H22" s="15">
        <v>0.875</v>
      </c>
      <c r="I22" s="15">
        <v>0.90900000000000003</v>
      </c>
      <c r="J22" s="66">
        <f>17/19</f>
        <v>0.89473684210526316</v>
      </c>
      <c r="K22" s="67"/>
      <c r="L22" s="66">
        <f>11/14</f>
        <v>0.7857142857142857</v>
      </c>
      <c r="M22" s="67"/>
      <c r="N22" s="66">
        <f>13/15</f>
        <v>0.8666666666666667</v>
      </c>
      <c r="O22" s="67"/>
      <c r="P22" s="66">
        <f>9/13</f>
        <v>0.69230769230769229</v>
      </c>
      <c r="Q22" s="67"/>
      <c r="R22" s="66">
        <f>15/17</f>
        <v>0.88235294117647056</v>
      </c>
      <c r="S22" s="67"/>
      <c r="T22" s="66">
        <f>15/18</f>
        <v>0.83333333333333337</v>
      </c>
      <c r="U22" s="67"/>
      <c r="V22" s="2"/>
    </row>
    <row r="23" spans="1:22" x14ac:dyDescent="0.45">
      <c r="A23" s="91"/>
      <c r="B23" s="78" t="s">
        <v>98</v>
      </c>
      <c r="C23" s="80"/>
      <c r="D23" s="88">
        <v>0.01</v>
      </c>
      <c r="E23" s="91"/>
      <c r="F23" s="81">
        <v>0</v>
      </c>
      <c r="G23" s="81">
        <v>0</v>
      </c>
      <c r="H23" s="81">
        <v>0</v>
      </c>
      <c r="I23" s="81">
        <v>8.9999999999999993E-3</v>
      </c>
      <c r="J23" s="73">
        <f>1/19</f>
        <v>5.2631578947368418E-2</v>
      </c>
      <c r="K23" s="74"/>
      <c r="L23" s="73">
        <v>0</v>
      </c>
      <c r="M23" s="74"/>
      <c r="N23" s="73">
        <f>1/15</f>
        <v>6.6666666666666666E-2</v>
      </c>
      <c r="O23" s="74"/>
      <c r="P23" s="73">
        <f>1/13</f>
        <v>7.6923076923076927E-2</v>
      </c>
      <c r="Q23" s="74"/>
      <c r="R23" s="73">
        <f>3/17</f>
        <v>0.17647058823529413</v>
      </c>
      <c r="S23" s="74"/>
      <c r="T23" s="73">
        <f>1/18</f>
        <v>5.5555555555555552E-2</v>
      </c>
      <c r="U23" s="74"/>
      <c r="V23" s="60"/>
    </row>
    <row r="24" spans="1:22" x14ac:dyDescent="0.45">
      <c r="A24" s="91"/>
      <c r="B24" s="78" t="s">
        <v>27</v>
      </c>
      <c r="C24" s="80"/>
      <c r="D24" s="90"/>
      <c r="E24" s="91"/>
      <c r="F24" s="82"/>
      <c r="G24" s="82"/>
      <c r="H24" s="82"/>
      <c r="I24" s="82"/>
      <c r="J24" s="75"/>
      <c r="K24" s="76"/>
      <c r="L24" s="75"/>
      <c r="M24" s="76"/>
      <c r="N24" s="75"/>
      <c r="O24" s="76"/>
      <c r="P24" s="75"/>
      <c r="Q24" s="76"/>
      <c r="R24" s="75"/>
      <c r="S24" s="76"/>
      <c r="T24" s="75"/>
      <c r="U24" s="76"/>
      <c r="V24" s="61"/>
    </row>
    <row r="25" spans="1:22" x14ac:dyDescent="0.45">
      <c r="A25" s="61"/>
      <c r="B25" s="77" t="s">
        <v>28</v>
      </c>
      <c r="C25" s="77"/>
      <c r="D25" s="4" t="s">
        <v>29</v>
      </c>
      <c r="E25" s="61"/>
      <c r="F25" s="16" t="s">
        <v>30</v>
      </c>
      <c r="G25" s="16" t="s">
        <v>31</v>
      </c>
      <c r="H25" s="16" t="s">
        <v>32</v>
      </c>
      <c r="I25" s="16" t="s">
        <v>33</v>
      </c>
      <c r="J25" s="68" t="s">
        <v>107</v>
      </c>
      <c r="K25" s="69"/>
      <c r="L25" s="68" t="s">
        <v>108</v>
      </c>
      <c r="M25" s="69"/>
      <c r="N25" s="68" t="s">
        <v>109</v>
      </c>
      <c r="O25" s="69"/>
      <c r="P25" s="68" t="s">
        <v>110</v>
      </c>
      <c r="Q25" s="69"/>
      <c r="R25" s="68" t="s">
        <v>111</v>
      </c>
      <c r="S25" s="69"/>
      <c r="T25" s="68" t="s">
        <v>112</v>
      </c>
      <c r="U25" s="69"/>
      <c r="V25" s="4" t="s">
        <v>86</v>
      </c>
    </row>
    <row r="26" spans="1:22" x14ac:dyDescent="0.45">
      <c r="A26" s="105" t="s">
        <v>54</v>
      </c>
      <c r="B26" s="85" t="s">
        <v>34</v>
      </c>
      <c r="C26" s="87"/>
      <c r="D26" s="8" t="s">
        <v>35</v>
      </c>
      <c r="E26" s="8" t="s">
        <v>25</v>
      </c>
      <c r="F26" s="8" t="s">
        <v>11</v>
      </c>
      <c r="G26" s="34">
        <v>0.6</v>
      </c>
      <c r="H26" s="34">
        <v>0.85699999999999998</v>
      </c>
      <c r="I26" s="8" t="s">
        <v>11</v>
      </c>
      <c r="J26" s="26"/>
      <c r="K26" s="35">
        <v>0.5</v>
      </c>
      <c r="L26" s="36"/>
      <c r="M26" s="52">
        <v>1</v>
      </c>
      <c r="N26" s="37"/>
      <c r="O26" s="52">
        <v>1</v>
      </c>
      <c r="P26" s="28"/>
      <c r="Q26" s="35">
        <v>0.81799999999999995</v>
      </c>
      <c r="R26" s="53"/>
      <c r="S26" s="35">
        <v>0.83299999999999996</v>
      </c>
      <c r="T26" s="26"/>
      <c r="U26" s="49">
        <v>0.66600000000000004</v>
      </c>
      <c r="V26" s="32" t="s">
        <v>89</v>
      </c>
    </row>
    <row r="27" spans="1:22" ht="18.75" customHeight="1" x14ac:dyDescent="0.45">
      <c r="A27" s="106"/>
      <c r="B27" s="70" t="s">
        <v>36</v>
      </c>
      <c r="C27" s="71"/>
      <c r="D27" s="71"/>
      <c r="E27" s="71"/>
      <c r="F27" s="71"/>
      <c r="G27" s="71"/>
      <c r="H27" s="71"/>
      <c r="I27" s="71"/>
      <c r="J27" s="71"/>
      <c r="K27" s="71"/>
      <c r="L27" s="71"/>
      <c r="M27" s="71"/>
      <c r="N27" s="71"/>
      <c r="O27" s="71"/>
      <c r="P27" s="71"/>
      <c r="Q27" s="71"/>
      <c r="R27" s="71"/>
      <c r="S27" s="71"/>
      <c r="T27" s="71"/>
      <c r="U27" s="72"/>
      <c r="V27" s="99" t="s">
        <v>88</v>
      </c>
    </row>
    <row r="28" spans="1:22" x14ac:dyDescent="0.45">
      <c r="A28" s="106"/>
      <c r="B28" s="11"/>
      <c r="C28" s="24" t="s">
        <v>71</v>
      </c>
      <c r="D28" s="10" t="s">
        <v>29</v>
      </c>
      <c r="E28" s="91" t="s">
        <v>25</v>
      </c>
      <c r="F28" s="38">
        <v>0.83299999999999996</v>
      </c>
      <c r="G28" s="38">
        <v>1</v>
      </c>
      <c r="H28" s="38">
        <v>1</v>
      </c>
      <c r="I28" s="38">
        <v>0.90900000000000003</v>
      </c>
      <c r="J28" s="27"/>
      <c r="K28" s="51">
        <v>1</v>
      </c>
      <c r="L28" s="30"/>
      <c r="M28" s="51">
        <v>0.9</v>
      </c>
      <c r="N28" s="39"/>
      <c r="O28" s="50">
        <v>1</v>
      </c>
      <c r="P28" s="29"/>
      <c r="Q28" s="51">
        <v>0.83299999999999996</v>
      </c>
      <c r="R28" s="39"/>
      <c r="S28" s="51">
        <v>1</v>
      </c>
      <c r="T28" s="17"/>
      <c r="U28" s="46">
        <v>0.88800000000000001</v>
      </c>
      <c r="V28" s="100"/>
    </row>
    <row r="29" spans="1:22" x14ac:dyDescent="0.45">
      <c r="A29" s="107"/>
      <c r="B29" s="97" t="s">
        <v>37</v>
      </c>
      <c r="C29" s="98"/>
      <c r="D29" s="4" t="s">
        <v>38</v>
      </c>
      <c r="E29" s="61"/>
      <c r="F29" s="4" t="s">
        <v>11</v>
      </c>
      <c r="G29" s="15">
        <v>8.7999999999999995E-2</v>
      </c>
      <c r="H29" s="15">
        <v>0.11700000000000001</v>
      </c>
      <c r="I29" s="4" t="s">
        <v>11</v>
      </c>
      <c r="J29" s="17"/>
      <c r="K29" s="46">
        <v>6.3E-2</v>
      </c>
      <c r="L29" s="47"/>
      <c r="M29" s="46">
        <v>2.8000000000000001E-2</v>
      </c>
      <c r="N29" s="21"/>
      <c r="O29" s="46">
        <v>4.9000000000000002E-2</v>
      </c>
      <c r="P29" s="47"/>
      <c r="Q29" s="46">
        <v>0.14899999999999999</v>
      </c>
      <c r="R29" s="17"/>
      <c r="S29" s="48">
        <v>0.1</v>
      </c>
      <c r="T29" s="27"/>
      <c r="U29" s="54">
        <v>0.16</v>
      </c>
      <c r="V29" s="4" t="s">
        <v>87</v>
      </c>
    </row>
    <row r="30" spans="1:22" x14ac:dyDescent="0.45">
      <c r="A30" s="105" t="s">
        <v>82</v>
      </c>
      <c r="B30" s="85" t="s">
        <v>39</v>
      </c>
      <c r="C30" s="86"/>
      <c r="D30" s="86"/>
      <c r="E30" s="86"/>
      <c r="F30" s="86"/>
      <c r="G30" s="86"/>
      <c r="H30" s="86"/>
      <c r="I30" s="86"/>
      <c r="J30" s="86"/>
      <c r="K30" s="86"/>
      <c r="L30" s="86"/>
      <c r="M30" s="86"/>
      <c r="N30" s="86"/>
      <c r="O30" s="86"/>
      <c r="P30" s="86"/>
      <c r="Q30" s="86"/>
      <c r="R30" s="86"/>
      <c r="S30" s="86"/>
      <c r="T30" s="86"/>
      <c r="U30" s="87"/>
      <c r="V30" s="2"/>
    </row>
    <row r="31" spans="1:22" x14ac:dyDescent="0.45">
      <c r="A31" s="106"/>
      <c r="B31" s="9"/>
      <c r="C31" s="3" t="s">
        <v>66</v>
      </c>
      <c r="D31" s="23">
        <v>0.2</v>
      </c>
      <c r="E31" s="4" t="s">
        <v>25</v>
      </c>
      <c r="F31" s="15">
        <v>0</v>
      </c>
      <c r="G31" s="15">
        <v>0</v>
      </c>
      <c r="H31" s="15">
        <v>0.111</v>
      </c>
      <c r="I31" s="45">
        <v>0.33300000000000002</v>
      </c>
      <c r="J31" s="115">
        <v>0</v>
      </c>
      <c r="K31" s="116"/>
      <c r="L31" s="115">
        <v>0</v>
      </c>
      <c r="M31" s="116"/>
      <c r="N31" s="115">
        <v>0</v>
      </c>
      <c r="O31" s="116"/>
      <c r="P31" s="115">
        <v>0</v>
      </c>
      <c r="Q31" s="116"/>
      <c r="R31" s="115">
        <v>0.5</v>
      </c>
      <c r="S31" s="116"/>
      <c r="T31" s="115">
        <v>1</v>
      </c>
      <c r="U31" s="116"/>
      <c r="V31" s="33" t="s">
        <v>91</v>
      </c>
    </row>
    <row r="32" spans="1:22" x14ac:dyDescent="0.45">
      <c r="A32" s="106"/>
      <c r="B32" s="9"/>
      <c r="C32" s="3" t="s">
        <v>67</v>
      </c>
      <c r="D32" s="23">
        <v>0</v>
      </c>
      <c r="E32" s="4" t="s">
        <v>40</v>
      </c>
      <c r="F32" s="15">
        <v>0</v>
      </c>
      <c r="G32" s="15">
        <v>0.182</v>
      </c>
      <c r="H32" s="15">
        <v>9.0999999999999998E-2</v>
      </c>
      <c r="I32" s="44" t="s">
        <v>115</v>
      </c>
      <c r="J32" s="66">
        <v>0</v>
      </c>
      <c r="K32" s="67"/>
      <c r="L32" s="66">
        <f>1/7</f>
        <v>0.14285714285714285</v>
      </c>
      <c r="M32" s="67"/>
      <c r="N32" s="66">
        <f>2/8</f>
        <v>0.25</v>
      </c>
      <c r="O32" s="67"/>
      <c r="P32" s="66">
        <f>2/9</f>
        <v>0.22222222222222221</v>
      </c>
      <c r="Q32" s="67"/>
      <c r="R32" s="66">
        <f>1/4</f>
        <v>0.25</v>
      </c>
      <c r="S32" s="67"/>
      <c r="T32" s="113">
        <v>0.16600000000000001</v>
      </c>
      <c r="U32" s="114"/>
      <c r="V32" s="33" t="s">
        <v>90</v>
      </c>
    </row>
    <row r="33" spans="1:22" x14ac:dyDescent="0.45">
      <c r="A33" s="106"/>
      <c r="B33" s="9"/>
      <c r="C33" s="3" t="s">
        <v>68</v>
      </c>
      <c r="D33" s="23">
        <v>0.3</v>
      </c>
      <c r="E33" s="60" t="s">
        <v>25</v>
      </c>
      <c r="F33" s="15">
        <v>0.28199999999999997</v>
      </c>
      <c r="G33" s="15">
        <v>0.38900000000000001</v>
      </c>
      <c r="H33" s="15">
        <v>0.28899999999999998</v>
      </c>
      <c r="I33" s="40">
        <v>0.32700000000000001</v>
      </c>
      <c r="J33" s="66">
        <f>17/52</f>
        <v>0.32692307692307693</v>
      </c>
      <c r="K33" s="67"/>
      <c r="L33" s="66">
        <f>16/46</f>
        <v>0.34782608695652173</v>
      </c>
      <c r="M33" s="67"/>
      <c r="N33" s="66">
        <v>0.30399999999999999</v>
      </c>
      <c r="O33" s="67"/>
      <c r="P33" s="66">
        <v>0.35599999999999998</v>
      </c>
      <c r="Q33" s="67"/>
      <c r="R33" s="66">
        <v>0.5</v>
      </c>
      <c r="S33" s="67"/>
      <c r="T33" s="66">
        <v>0.44900000000000001</v>
      </c>
      <c r="U33" s="67"/>
      <c r="V33" s="60"/>
    </row>
    <row r="34" spans="1:22" x14ac:dyDescent="0.45">
      <c r="A34" s="106"/>
      <c r="B34" s="9"/>
      <c r="C34" s="3" t="s">
        <v>69</v>
      </c>
      <c r="D34" s="23">
        <v>0.1</v>
      </c>
      <c r="E34" s="91"/>
      <c r="F34" s="15">
        <v>6.7000000000000004E-2</v>
      </c>
      <c r="G34" s="15">
        <v>0.14000000000000001</v>
      </c>
      <c r="H34" s="15">
        <v>9.6000000000000002E-2</v>
      </c>
      <c r="I34" s="40">
        <v>0.14799999999999999</v>
      </c>
      <c r="J34" s="66">
        <f>16/43</f>
        <v>0.37209302325581395</v>
      </c>
      <c r="K34" s="67"/>
      <c r="L34" s="66">
        <f>18/57</f>
        <v>0.31578947368421051</v>
      </c>
      <c r="M34" s="67"/>
      <c r="N34" s="66">
        <v>0.38800000000000001</v>
      </c>
      <c r="O34" s="67"/>
      <c r="P34" s="66">
        <v>0.28299999999999997</v>
      </c>
      <c r="Q34" s="67"/>
      <c r="R34" s="66">
        <v>0.32</v>
      </c>
      <c r="S34" s="67"/>
      <c r="T34" s="66">
        <v>0.31</v>
      </c>
      <c r="U34" s="67"/>
      <c r="V34" s="61"/>
    </row>
    <row r="35" spans="1:22" x14ac:dyDescent="0.45">
      <c r="A35" s="107"/>
      <c r="B35" s="10"/>
      <c r="C35" s="3" t="s">
        <v>70</v>
      </c>
      <c r="D35" s="23">
        <v>0.15</v>
      </c>
      <c r="E35" s="61"/>
      <c r="F35" s="15">
        <v>0.20300000000000001</v>
      </c>
      <c r="G35" s="15">
        <v>0.18</v>
      </c>
      <c r="H35" s="56">
        <v>5.0599999999999999E-2</v>
      </c>
      <c r="I35" s="56">
        <v>0.193</v>
      </c>
      <c r="J35" s="113">
        <v>0.2878</v>
      </c>
      <c r="K35" s="114"/>
      <c r="L35" s="113">
        <v>0.26300000000000001</v>
      </c>
      <c r="M35" s="114"/>
      <c r="N35" s="113">
        <v>0.26600000000000001</v>
      </c>
      <c r="O35" s="114"/>
      <c r="P35" s="113">
        <v>0.27100000000000002</v>
      </c>
      <c r="Q35" s="114"/>
      <c r="R35" s="113">
        <v>0.30299999999999999</v>
      </c>
      <c r="S35" s="114"/>
      <c r="T35" s="113">
        <v>0.29499999999999998</v>
      </c>
      <c r="U35" s="114"/>
      <c r="V35" s="32" t="s">
        <v>92</v>
      </c>
    </row>
    <row r="36" spans="1:22" x14ac:dyDescent="0.45">
      <c r="A36" s="105" t="s">
        <v>81</v>
      </c>
      <c r="B36" s="95" t="s">
        <v>113</v>
      </c>
      <c r="C36" s="96"/>
      <c r="D36" s="23">
        <v>0.6</v>
      </c>
      <c r="E36" s="60" t="s">
        <v>40</v>
      </c>
      <c r="F36" s="4" t="s">
        <v>11</v>
      </c>
      <c r="G36" s="15">
        <v>0.23100000000000001</v>
      </c>
      <c r="H36" s="15">
        <v>0.44400000000000001</v>
      </c>
      <c r="I36" s="15">
        <v>0.47299999999999998</v>
      </c>
      <c r="J36" s="66">
        <v>0.46600000000000003</v>
      </c>
      <c r="K36" s="67"/>
      <c r="L36" s="66">
        <v>0.5</v>
      </c>
      <c r="M36" s="67"/>
      <c r="N36" s="66">
        <v>0.432</v>
      </c>
      <c r="O36" s="67"/>
      <c r="P36" s="66">
        <v>0.47199999999999998</v>
      </c>
      <c r="Q36" s="67"/>
      <c r="R36" s="66">
        <v>0.44900000000000001</v>
      </c>
      <c r="S36" s="67"/>
      <c r="T36" s="66">
        <v>0.46200000000000002</v>
      </c>
      <c r="U36" s="67"/>
      <c r="V36" s="2"/>
    </row>
    <row r="37" spans="1:22" x14ac:dyDescent="0.45">
      <c r="A37" s="106"/>
      <c r="B37" s="78" t="s">
        <v>114</v>
      </c>
      <c r="C37" s="80"/>
      <c r="D37" s="23">
        <v>0.5</v>
      </c>
      <c r="E37" s="91"/>
      <c r="F37" s="4" t="s">
        <v>11</v>
      </c>
      <c r="G37" s="15">
        <v>0.23100000000000001</v>
      </c>
      <c r="H37" s="15">
        <v>0.61099999999999999</v>
      </c>
      <c r="I37" s="15">
        <v>0.59099999999999997</v>
      </c>
      <c r="J37" s="66">
        <v>0.60199999999999998</v>
      </c>
      <c r="K37" s="67"/>
      <c r="L37" s="66">
        <v>0.67900000000000005</v>
      </c>
      <c r="M37" s="67"/>
      <c r="N37" s="66">
        <v>0.52600000000000002</v>
      </c>
      <c r="O37" s="67"/>
      <c r="P37" s="66">
        <v>0.54500000000000004</v>
      </c>
      <c r="Q37" s="67"/>
      <c r="R37" s="66">
        <v>0.61199999999999999</v>
      </c>
      <c r="S37" s="67"/>
      <c r="T37" s="66">
        <v>0.68100000000000005</v>
      </c>
      <c r="U37" s="67"/>
      <c r="V37" s="2"/>
    </row>
    <row r="38" spans="1:22" x14ac:dyDescent="0.45">
      <c r="A38" s="107"/>
      <c r="B38" s="97" t="s">
        <v>74</v>
      </c>
      <c r="C38" s="98"/>
      <c r="D38" s="4" t="s">
        <v>29</v>
      </c>
      <c r="E38" s="61"/>
      <c r="F38" s="40">
        <v>0.17699999999999999</v>
      </c>
      <c r="G38" s="40">
        <v>0.16800000000000001</v>
      </c>
      <c r="H38" s="15">
        <v>0.186</v>
      </c>
      <c r="I38" s="15">
        <v>0.21299999999999999</v>
      </c>
      <c r="J38" s="66">
        <v>0.20399999999999999</v>
      </c>
      <c r="K38" s="67"/>
      <c r="L38" s="66">
        <v>0.19800000000000001</v>
      </c>
      <c r="M38" s="67"/>
      <c r="N38" s="66">
        <v>0.192</v>
      </c>
      <c r="O38" s="67"/>
      <c r="P38" s="66">
        <v>0.19600000000000001</v>
      </c>
      <c r="Q38" s="67"/>
      <c r="R38" s="66">
        <v>0.19400000000000001</v>
      </c>
      <c r="S38" s="67"/>
      <c r="T38" s="66">
        <v>0.20100000000000001</v>
      </c>
      <c r="U38" s="67"/>
      <c r="V38" s="2"/>
    </row>
    <row r="39" spans="1:22" ht="18.75" customHeight="1" x14ac:dyDescent="0.45">
      <c r="A39" s="60" t="s">
        <v>41</v>
      </c>
      <c r="B39" s="85" t="s">
        <v>42</v>
      </c>
      <c r="C39" s="86"/>
      <c r="D39" s="86"/>
      <c r="E39" s="86"/>
      <c r="F39" s="86"/>
      <c r="G39" s="86"/>
      <c r="H39" s="86"/>
      <c r="I39" s="86"/>
      <c r="J39" s="86"/>
      <c r="K39" s="86"/>
      <c r="L39" s="86"/>
      <c r="M39" s="86"/>
      <c r="N39" s="86"/>
      <c r="O39" s="86"/>
      <c r="P39" s="86"/>
      <c r="Q39" s="86"/>
      <c r="R39" s="86"/>
      <c r="S39" s="86"/>
      <c r="T39" s="86"/>
      <c r="U39" s="87"/>
      <c r="V39" s="60"/>
    </row>
    <row r="40" spans="1:22" x14ac:dyDescent="0.45">
      <c r="A40" s="91"/>
      <c r="B40" s="9"/>
      <c r="C40" s="3" t="s">
        <v>75</v>
      </c>
      <c r="D40" s="14" t="s">
        <v>77</v>
      </c>
      <c r="E40" s="60" t="s">
        <v>85</v>
      </c>
      <c r="F40" s="15">
        <v>0.216</v>
      </c>
      <c r="G40" s="40">
        <v>0.36099999999999999</v>
      </c>
      <c r="H40" s="15">
        <v>0.26300000000000001</v>
      </c>
      <c r="I40" s="15">
        <v>0.224</v>
      </c>
      <c r="J40" s="66">
        <f>18/50</f>
        <v>0.36</v>
      </c>
      <c r="K40" s="67"/>
      <c r="L40" s="66">
        <f>22/48</f>
        <v>0.45833333333333331</v>
      </c>
      <c r="M40" s="67"/>
      <c r="N40" s="66">
        <f>20/47</f>
        <v>0.42553191489361702</v>
      </c>
      <c r="O40" s="67"/>
      <c r="P40" s="66">
        <f>18/50</f>
        <v>0.36</v>
      </c>
      <c r="Q40" s="67"/>
      <c r="R40" s="66">
        <f>17/49</f>
        <v>0.34693877551020408</v>
      </c>
      <c r="S40" s="67"/>
      <c r="T40" s="66">
        <f>17/49</f>
        <v>0.34693877551020408</v>
      </c>
      <c r="U40" s="67"/>
      <c r="V40" s="91"/>
    </row>
    <row r="41" spans="1:22" x14ac:dyDescent="0.45">
      <c r="A41" s="61"/>
      <c r="B41" s="10"/>
      <c r="C41" s="3" t="s">
        <v>76</v>
      </c>
      <c r="D41" s="14" t="s">
        <v>43</v>
      </c>
      <c r="E41" s="61"/>
      <c r="F41" s="15">
        <v>0.1</v>
      </c>
      <c r="G41" s="40">
        <v>0.123</v>
      </c>
      <c r="H41" s="15">
        <v>0.13700000000000001</v>
      </c>
      <c r="I41" s="15">
        <v>0.18</v>
      </c>
      <c r="J41" s="66">
        <f>19/61</f>
        <v>0.31147540983606559</v>
      </c>
      <c r="K41" s="67"/>
      <c r="L41" s="66">
        <f>20/56</f>
        <v>0.35714285714285715</v>
      </c>
      <c r="M41" s="67"/>
      <c r="N41" s="66">
        <f>19/53</f>
        <v>0.35849056603773582</v>
      </c>
      <c r="O41" s="67"/>
      <c r="P41" s="66">
        <f>19/56</f>
        <v>0.3392857142857143</v>
      </c>
      <c r="Q41" s="67"/>
      <c r="R41" s="66">
        <f>19/57</f>
        <v>0.33333333333333331</v>
      </c>
      <c r="S41" s="67"/>
      <c r="T41" s="66">
        <f>15/44</f>
        <v>0.34090909090909088</v>
      </c>
      <c r="U41" s="67"/>
      <c r="V41" s="61"/>
    </row>
    <row r="42" spans="1:22" x14ac:dyDescent="0.45">
      <c r="A42" s="4" t="s">
        <v>44</v>
      </c>
      <c r="B42" s="70" t="s">
        <v>78</v>
      </c>
      <c r="C42" s="72"/>
      <c r="D42" s="23">
        <v>0.12</v>
      </c>
      <c r="E42" s="2" t="s">
        <v>25</v>
      </c>
      <c r="F42" s="15">
        <v>0</v>
      </c>
      <c r="G42" s="15">
        <v>0.183</v>
      </c>
      <c r="H42" s="15">
        <v>0.191</v>
      </c>
      <c r="I42" s="15">
        <v>0.218</v>
      </c>
      <c r="J42" s="66">
        <v>0.218</v>
      </c>
      <c r="K42" s="67"/>
      <c r="L42" s="66">
        <v>0.23300000000000001</v>
      </c>
      <c r="M42" s="67"/>
      <c r="N42" s="66">
        <v>0.189</v>
      </c>
      <c r="O42" s="67"/>
      <c r="P42" s="66">
        <v>0.20399999999999999</v>
      </c>
      <c r="Q42" s="67"/>
      <c r="R42" s="66">
        <v>0.19400000000000001</v>
      </c>
      <c r="S42" s="67"/>
      <c r="T42" s="66">
        <v>0.20899999999999999</v>
      </c>
      <c r="U42" s="67"/>
      <c r="V42" s="2"/>
    </row>
    <row r="43" spans="1:22" x14ac:dyDescent="0.45">
      <c r="A43" s="4" t="s">
        <v>45</v>
      </c>
      <c r="B43" s="70" t="s">
        <v>79</v>
      </c>
      <c r="C43" s="72"/>
      <c r="D43" s="23">
        <v>0.15</v>
      </c>
      <c r="E43" s="2" t="s">
        <v>25</v>
      </c>
      <c r="F43" s="15">
        <v>0.245</v>
      </c>
      <c r="G43" s="15">
        <v>0.33300000000000002</v>
      </c>
      <c r="H43" s="15">
        <v>0.18</v>
      </c>
      <c r="I43" s="15">
        <v>0.255</v>
      </c>
      <c r="J43" s="66">
        <v>0.255</v>
      </c>
      <c r="K43" s="67"/>
      <c r="L43" s="66">
        <v>0.223</v>
      </c>
      <c r="M43" s="67"/>
      <c r="N43" s="66">
        <v>0.19800000000000001</v>
      </c>
      <c r="O43" s="67"/>
      <c r="P43" s="66">
        <v>0.19400000000000001</v>
      </c>
      <c r="Q43" s="67"/>
      <c r="R43" s="66">
        <v>0.23499999999999999</v>
      </c>
      <c r="S43" s="67"/>
      <c r="T43" s="66">
        <v>0.24199999999999999</v>
      </c>
      <c r="U43" s="67"/>
      <c r="V43" s="2"/>
    </row>
    <row r="44" spans="1:22" ht="18.75" customHeight="1" x14ac:dyDescent="0.45">
      <c r="A44" s="60" t="s">
        <v>46</v>
      </c>
      <c r="B44" s="85" t="s">
        <v>80</v>
      </c>
      <c r="C44" s="86"/>
      <c r="D44" s="86"/>
      <c r="E44" s="86"/>
      <c r="F44" s="86"/>
      <c r="G44" s="86"/>
      <c r="H44" s="86"/>
      <c r="I44" s="86"/>
      <c r="J44" s="86"/>
      <c r="K44" s="86"/>
      <c r="L44" s="86"/>
      <c r="M44" s="86"/>
      <c r="N44" s="86"/>
      <c r="O44" s="86"/>
      <c r="P44" s="86"/>
      <c r="Q44" s="86"/>
      <c r="R44" s="86"/>
      <c r="S44" s="86"/>
      <c r="T44" s="86"/>
      <c r="U44" s="87"/>
      <c r="V44" s="93" t="s">
        <v>95</v>
      </c>
    </row>
    <row r="45" spans="1:22" x14ac:dyDescent="0.45">
      <c r="A45" s="61"/>
      <c r="B45" s="10"/>
      <c r="C45" s="3" t="s">
        <v>47</v>
      </c>
      <c r="D45" s="4"/>
      <c r="E45" s="2" t="s">
        <v>25</v>
      </c>
      <c r="F45" s="4" t="s">
        <v>11</v>
      </c>
      <c r="G45" s="4" t="s">
        <v>11</v>
      </c>
      <c r="H45" s="4" t="s">
        <v>11</v>
      </c>
      <c r="I45" s="4" t="s">
        <v>11</v>
      </c>
      <c r="J45" s="83" t="s">
        <v>11</v>
      </c>
      <c r="K45" s="84"/>
      <c r="L45" s="83" t="s">
        <v>11</v>
      </c>
      <c r="M45" s="84"/>
      <c r="N45" s="83" t="s">
        <v>11</v>
      </c>
      <c r="O45" s="84"/>
      <c r="P45" s="83" t="s">
        <v>11</v>
      </c>
      <c r="Q45" s="84"/>
      <c r="R45" s="62"/>
      <c r="S45" s="63"/>
      <c r="T45" s="62"/>
      <c r="U45" s="63"/>
      <c r="V45" s="94"/>
    </row>
  </sheetData>
  <mergeCells count="215">
    <mergeCell ref="F23:F24"/>
    <mergeCell ref="L45:M45"/>
    <mergeCell ref="N45:O45"/>
    <mergeCell ref="P45:Q45"/>
    <mergeCell ref="P42:Q42"/>
    <mergeCell ref="J34:K34"/>
    <mergeCell ref="J35:K35"/>
    <mergeCell ref="J36:K36"/>
    <mergeCell ref="J37:K37"/>
    <mergeCell ref="T31:U31"/>
    <mergeCell ref="L32:M32"/>
    <mergeCell ref="N32:O32"/>
    <mergeCell ref="P32:Q32"/>
    <mergeCell ref="R32:S32"/>
    <mergeCell ref="T32:U32"/>
    <mergeCell ref="J40:K40"/>
    <mergeCell ref="J41:K41"/>
    <mergeCell ref="L40:M40"/>
    <mergeCell ref="N40:O40"/>
    <mergeCell ref="P40:Q40"/>
    <mergeCell ref="R40:S40"/>
    <mergeCell ref="T40:U40"/>
    <mergeCell ref="L41:M41"/>
    <mergeCell ref="N41:O41"/>
    <mergeCell ref="P41:Q41"/>
    <mergeCell ref="R41:S41"/>
    <mergeCell ref="T41:U41"/>
    <mergeCell ref="T37:U37"/>
    <mergeCell ref="L38:M38"/>
    <mergeCell ref="N38:O38"/>
    <mergeCell ref="P38:Q38"/>
    <mergeCell ref="R38:S38"/>
    <mergeCell ref="J31:K31"/>
    <mergeCell ref="R42:S42"/>
    <mergeCell ref="T42:U42"/>
    <mergeCell ref="L43:M43"/>
    <mergeCell ref="N43:O43"/>
    <mergeCell ref="P43:Q43"/>
    <mergeCell ref="R43:S43"/>
    <mergeCell ref="T43:U43"/>
    <mergeCell ref="J42:K42"/>
    <mergeCell ref="J43:K43"/>
    <mergeCell ref="L42:M42"/>
    <mergeCell ref="N42:O42"/>
    <mergeCell ref="T38:U38"/>
    <mergeCell ref="T35:U35"/>
    <mergeCell ref="L36:M36"/>
    <mergeCell ref="N36:O36"/>
    <mergeCell ref="P36:Q36"/>
    <mergeCell ref="R36:S36"/>
    <mergeCell ref="T36:U36"/>
    <mergeCell ref="J38:K38"/>
    <mergeCell ref="L33:M33"/>
    <mergeCell ref="N33:O33"/>
    <mergeCell ref="P33:Q33"/>
    <mergeCell ref="R33:S33"/>
    <mergeCell ref="L34:M34"/>
    <mergeCell ref="N34:O34"/>
    <mergeCell ref="P34:Q34"/>
    <mergeCell ref="R34:S34"/>
    <mergeCell ref="L35:M35"/>
    <mergeCell ref="N35:O35"/>
    <mergeCell ref="P35:Q35"/>
    <mergeCell ref="R35:S35"/>
    <mergeCell ref="L37:M37"/>
    <mergeCell ref="N37:O37"/>
    <mergeCell ref="P37:Q37"/>
    <mergeCell ref="J33:K33"/>
    <mergeCell ref="R37:S37"/>
    <mergeCell ref="J25:K25"/>
    <mergeCell ref="L25:M25"/>
    <mergeCell ref="N25:O25"/>
    <mergeCell ref="P25:Q25"/>
    <mergeCell ref="R25:S25"/>
    <mergeCell ref="J22:K22"/>
    <mergeCell ref="L22:M22"/>
    <mergeCell ref="N22:O22"/>
    <mergeCell ref="P22:Q22"/>
    <mergeCell ref="R22:S22"/>
    <mergeCell ref="R31:S31"/>
    <mergeCell ref="J32:K32"/>
    <mergeCell ref="L31:M31"/>
    <mergeCell ref="N31:O31"/>
    <mergeCell ref="P31:Q31"/>
    <mergeCell ref="P19:Q19"/>
    <mergeCell ref="R19:S19"/>
    <mergeCell ref="T19:U19"/>
    <mergeCell ref="L20:M20"/>
    <mergeCell ref="N20:O20"/>
    <mergeCell ref="P20:Q20"/>
    <mergeCell ref="R20:S20"/>
    <mergeCell ref="T20:U20"/>
    <mergeCell ref="J17:K17"/>
    <mergeCell ref="L17:M17"/>
    <mergeCell ref="N17:O17"/>
    <mergeCell ref="R16:S16"/>
    <mergeCell ref="T16:U16"/>
    <mergeCell ref="J15:K15"/>
    <mergeCell ref="J16:K16"/>
    <mergeCell ref="L15:M15"/>
    <mergeCell ref="N15:O15"/>
    <mergeCell ref="P17:Q17"/>
    <mergeCell ref="R17:S17"/>
    <mergeCell ref="T17:U17"/>
    <mergeCell ref="A2:A11"/>
    <mergeCell ref="A12:A20"/>
    <mergeCell ref="C6:C7"/>
    <mergeCell ref="C8:C9"/>
    <mergeCell ref="A36:A38"/>
    <mergeCell ref="A39:A41"/>
    <mergeCell ref="B30:U30"/>
    <mergeCell ref="B21:C21"/>
    <mergeCell ref="B22:C22"/>
    <mergeCell ref="B23:C23"/>
    <mergeCell ref="B24:C24"/>
    <mergeCell ref="J21:K21"/>
    <mergeCell ref="L21:M21"/>
    <mergeCell ref="N21:O21"/>
    <mergeCell ref="P21:Q21"/>
    <mergeCell ref="R21:S21"/>
    <mergeCell ref="E13:E16"/>
    <mergeCell ref="B12:U12"/>
    <mergeCell ref="P15:Q15"/>
    <mergeCell ref="R15:S15"/>
    <mergeCell ref="T15:U15"/>
    <mergeCell ref="L16:M16"/>
    <mergeCell ref="N16:O16"/>
    <mergeCell ref="P16:Q16"/>
    <mergeCell ref="A44:A45"/>
    <mergeCell ref="B2:C2"/>
    <mergeCell ref="B1:C1"/>
    <mergeCell ref="C4:C5"/>
    <mergeCell ref="A21:A25"/>
    <mergeCell ref="A26:A29"/>
    <mergeCell ref="A30:A35"/>
    <mergeCell ref="V3:V11"/>
    <mergeCell ref="L1:M1"/>
    <mergeCell ref="N1:O1"/>
    <mergeCell ref="F4:F5"/>
    <mergeCell ref="G4:G5"/>
    <mergeCell ref="H4:H5"/>
    <mergeCell ref="I4:I5"/>
    <mergeCell ref="F6:F7"/>
    <mergeCell ref="G6:G7"/>
    <mergeCell ref="H6:H7"/>
    <mergeCell ref="I6:I7"/>
    <mergeCell ref="B39:U39"/>
    <mergeCell ref="E21:E25"/>
    <mergeCell ref="E33:E35"/>
    <mergeCell ref="T23:U24"/>
    <mergeCell ref="B29:C29"/>
    <mergeCell ref="B26:C26"/>
    <mergeCell ref="V39:V41"/>
    <mergeCell ref="V44:V45"/>
    <mergeCell ref="V19:V20"/>
    <mergeCell ref="D23:D24"/>
    <mergeCell ref="G23:G24"/>
    <mergeCell ref="H23:H24"/>
    <mergeCell ref="I23:I24"/>
    <mergeCell ref="J23:K24"/>
    <mergeCell ref="J45:K45"/>
    <mergeCell ref="E40:E41"/>
    <mergeCell ref="B44:U44"/>
    <mergeCell ref="E36:E38"/>
    <mergeCell ref="B25:C25"/>
    <mergeCell ref="B36:C36"/>
    <mergeCell ref="B37:C37"/>
    <mergeCell ref="B38:C38"/>
    <mergeCell ref="E19:E20"/>
    <mergeCell ref="V27:V28"/>
    <mergeCell ref="V23:V24"/>
    <mergeCell ref="E28:E29"/>
    <mergeCell ref="J19:K19"/>
    <mergeCell ref="J20:K20"/>
    <mergeCell ref="L19:M19"/>
    <mergeCell ref="N19:O19"/>
    <mergeCell ref="F8:F9"/>
    <mergeCell ref="G8:G9"/>
    <mergeCell ref="H8:H9"/>
    <mergeCell ref="I8:I9"/>
    <mergeCell ref="J1:K1"/>
    <mergeCell ref="B3:U3"/>
    <mergeCell ref="P2:Q2"/>
    <mergeCell ref="R2:S2"/>
    <mergeCell ref="T2:U2"/>
    <mergeCell ref="D4:D11"/>
    <mergeCell ref="E4:E11"/>
    <mergeCell ref="D1:E1"/>
    <mergeCell ref="P1:Q1"/>
    <mergeCell ref="T1:U1"/>
    <mergeCell ref="R1:S1"/>
    <mergeCell ref="V12:V14"/>
    <mergeCell ref="V33:V34"/>
    <mergeCell ref="T14:U14"/>
    <mergeCell ref="T21:U21"/>
    <mergeCell ref="T22:U22"/>
    <mergeCell ref="T25:U25"/>
    <mergeCell ref="T33:U33"/>
    <mergeCell ref="T34:U34"/>
    <mergeCell ref="R45:S45"/>
    <mergeCell ref="T45:U45"/>
    <mergeCell ref="B27:U27"/>
    <mergeCell ref="R13:S13"/>
    <mergeCell ref="T13:U13"/>
    <mergeCell ref="R14:S14"/>
    <mergeCell ref="L23:M24"/>
    <mergeCell ref="N23:O24"/>
    <mergeCell ref="P23:Q24"/>
    <mergeCell ref="R23:S24"/>
    <mergeCell ref="B42:C42"/>
    <mergeCell ref="B43:C43"/>
    <mergeCell ref="B15:C15"/>
    <mergeCell ref="B16:C16"/>
    <mergeCell ref="B17:C17"/>
    <mergeCell ref="B18:U18"/>
  </mergeCells>
  <phoneticPr fontId="1"/>
  <pageMargins left="0.70866141732283472" right="0.70866141732283472" top="0.74803149606299213" bottom="0.74803149606299213" header="0.31496062992125984" footer="0.31496062992125984"/>
  <pageSetup paperSize="8" scale="76" orientation="landscape" r:id="rId1"/>
  <headerFooter>
    <oddHeader>&amp;R別表１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16787-2CB1-4123-B12B-FAE235FDB90F}">
  <sheetPr>
    <tabColor rgb="FFFFC000"/>
  </sheetPr>
  <dimension ref="B1:AW63"/>
  <sheetViews>
    <sheetView tabSelected="1" view="pageBreakPreview" zoomScale="85" zoomScaleNormal="100" zoomScaleSheetLayoutView="85" workbookViewId="0">
      <selection activeCell="A64" sqref="A64:XFD69"/>
    </sheetView>
  </sheetViews>
  <sheetFormatPr defaultColWidth="9" defaultRowHeight="14.4" x14ac:dyDescent="0.45"/>
  <cols>
    <col min="1" max="1" width="5" style="118" customWidth="1"/>
    <col min="2" max="16" width="5.19921875" style="118" customWidth="1"/>
    <col min="17" max="23" width="6" style="118" customWidth="1"/>
    <col min="24" max="30" width="5.19921875" style="118" customWidth="1"/>
    <col min="31" max="31" width="5.3984375" style="118" customWidth="1"/>
    <col min="32" max="42" width="5.59765625" style="118" customWidth="1"/>
    <col min="43" max="43" width="6" style="118" customWidth="1"/>
    <col min="44" max="44" width="7" style="118" customWidth="1"/>
    <col min="45" max="48" width="9" style="118"/>
    <col min="49" max="49" width="10.09765625" style="118" bestFit="1" customWidth="1"/>
    <col min="50" max="16384" width="9" style="118"/>
  </cols>
  <sheetData>
    <row r="1" spans="2:44" ht="29.25" customHeight="1" x14ac:dyDescent="0.45">
      <c r="B1" s="117" t="s">
        <v>116</v>
      </c>
      <c r="AR1" s="119"/>
    </row>
    <row r="2" spans="2:44" ht="39.75" customHeight="1" x14ac:dyDescent="0.45">
      <c r="B2" s="120" t="s">
        <v>117</v>
      </c>
      <c r="O2" s="121" t="s">
        <v>118</v>
      </c>
      <c r="P2" s="122"/>
      <c r="Q2" s="122"/>
      <c r="R2" s="122"/>
      <c r="S2" s="122"/>
      <c r="T2" s="122"/>
      <c r="U2" s="122"/>
      <c r="V2" s="122"/>
      <c r="W2" s="122"/>
      <c r="X2" s="122"/>
      <c r="Y2" s="122"/>
      <c r="Z2" s="122"/>
      <c r="AA2" s="122"/>
      <c r="AB2" s="122"/>
      <c r="AC2" s="122"/>
      <c r="AD2" s="122"/>
      <c r="AE2" s="122"/>
      <c r="AF2" s="122"/>
      <c r="AG2" s="122"/>
      <c r="AH2" s="123"/>
      <c r="AI2" s="124"/>
      <c r="AL2" s="125" t="s">
        <v>119</v>
      </c>
      <c r="AM2" s="125"/>
      <c r="AN2" s="125" t="s">
        <v>120</v>
      </c>
      <c r="AO2" s="125"/>
      <c r="AP2" s="125"/>
      <c r="AQ2" s="125"/>
    </row>
    <row r="3" spans="2:44" ht="34.5" customHeight="1" x14ac:dyDescent="0.45">
      <c r="AI3" s="124"/>
      <c r="AL3" s="125" t="s">
        <v>121</v>
      </c>
      <c r="AM3" s="125"/>
      <c r="AN3" s="125" t="s">
        <v>122</v>
      </c>
      <c r="AO3" s="125"/>
      <c r="AP3" s="125"/>
      <c r="AQ3" s="125"/>
    </row>
    <row r="4" spans="2:44" ht="28.5" customHeight="1" thickBot="1" x14ac:dyDescent="0.5">
      <c r="B4" s="126" t="s">
        <v>123</v>
      </c>
      <c r="AM4" s="127"/>
      <c r="AN4" s="127"/>
      <c r="AO4" s="127"/>
      <c r="AP4" s="127"/>
      <c r="AQ4" s="127"/>
    </row>
    <row r="5" spans="2:44" ht="28.5" customHeight="1" x14ac:dyDescent="0.45">
      <c r="B5" s="128" t="s">
        <v>124</v>
      </c>
      <c r="C5" s="129" t="s">
        <v>125</v>
      </c>
      <c r="D5" s="130"/>
      <c r="E5" s="130"/>
      <c r="F5" s="130"/>
      <c r="G5" s="130"/>
      <c r="H5" s="130"/>
      <c r="I5" s="130"/>
      <c r="J5" s="130"/>
      <c r="K5" s="130"/>
      <c r="L5" s="130"/>
      <c r="M5" s="131"/>
      <c r="N5" s="132" t="s">
        <v>126</v>
      </c>
      <c r="O5" s="132"/>
      <c r="P5" s="132"/>
      <c r="Q5" s="132"/>
      <c r="R5" s="132"/>
      <c r="S5" s="132"/>
      <c r="T5" s="132"/>
      <c r="U5" s="132" t="s">
        <v>127</v>
      </c>
      <c r="V5" s="132"/>
      <c r="W5" s="133" t="s">
        <v>128</v>
      </c>
      <c r="X5" s="134"/>
      <c r="Y5" s="134"/>
      <c r="Z5" s="134"/>
      <c r="AA5" s="134"/>
      <c r="AB5" s="134"/>
      <c r="AC5" s="134"/>
      <c r="AD5" s="134"/>
      <c r="AE5" s="134"/>
      <c r="AF5" s="134"/>
      <c r="AG5" s="134"/>
      <c r="AH5" s="134"/>
      <c r="AI5" s="134"/>
      <c r="AJ5" s="135"/>
      <c r="AK5" s="136" t="s">
        <v>129</v>
      </c>
      <c r="AL5" s="137"/>
      <c r="AM5" s="127"/>
      <c r="AN5" s="127"/>
      <c r="AO5" s="127"/>
      <c r="AP5" s="127"/>
      <c r="AQ5" s="127"/>
    </row>
    <row r="6" spans="2:44" ht="28.5" customHeight="1" thickBot="1" x14ac:dyDescent="0.5">
      <c r="B6" s="138"/>
      <c r="C6" s="139"/>
      <c r="D6" s="140"/>
      <c r="E6" s="140"/>
      <c r="F6" s="140"/>
      <c r="G6" s="140"/>
      <c r="H6" s="140"/>
      <c r="I6" s="140"/>
      <c r="J6" s="140"/>
      <c r="K6" s="140"/>
      <c r="L6" s="140"/>
      <c r="M6" s="141"/>
      <c r="N6" s="142"/>
      <c r="O6" s="142"/>
      <c r="P6" s="142"/>
      <c r="Q6" s="142"/>
      <c r="R6" s="142"/>
      <c r="S6" s="142"/>
      <c r="T6" s="142"/>
      <c r="U6" s="142"/>
      <c r="V6" s="142"/>
      <c r="W6" s="143" t="s">
        <v>130</v>
      </c>
      <c r="X6" s="144"/>
      <c r="Y6" s="145" t="s">
        <v>131</v>
      </c>
      <c r="Z6" s="145"/>
      <c r="AA6" s="145" t="s">
        <v>132</v>
      </c>
      <c r="AB6" s="145"/>
      <c r="AC6" s="145" t="s">
        <v>133</v>
      </c>
      <c r="AD6" s="145"/>
      <c r="AE6" s="145" t="s">
        <v>134</v>
      </c>
      <c r="AF6" s="145"/>
      <c r="AG6" s="145" t="s">
        <v>135</v>
      </c>
      <c r="AH6" s="145"/>
      <c r="AI6" s="146" t="s">
        <v>136</v>
      </c>
      <c r="AJ6" s="147"/>
      <c r="AK6" s="148"/>
      <c r="AL6" s="149"/>
      <c r="AM6" s="127"/>
      <c r="AN6" s="127"/>
      <c r="AO6" s="127"/>
      <c r="AP6" s="127"/>
      <c r="AQ6" s="127"/>
    </row>
    <row r="7" spans="2:44" ht="46.5" customHeight="1" x14ac:dyDescent="0.45">
      <c r="B7" s="150" t="s">
        <v>137</v>
      </c>
      <c r="C7" s="151" t="s">
        <v>123</v>
      </c>
      <c r="D7" s="152" t="s">
        <v>138</v>
      </c>
      <c r="E7" s="153"/>
      <c r="F7" s="153"/>
      <c r="G7" s="153"/>
      <c r="H7" s="153"/>
      <c r="I7" s="153"/>
      <c r="J7" s="153"/>
      <c r="K7" s="153"/>
      <c r="L7" s="153"/>
      <c r="M7" s="154"/>
      <c r="N7" s="155" t="s">
        <v>139</v>
      </c>
      <c r="O7" s="156"/>
      <c r="P7" s="156"/>
      <c r="Q7" s="156"/>
      <c r="R7" s="156"/>
      <c r="S7" s="156"/>
      <c r="T7" s="156"/>
      <c r="U7" s="157" t="s">
        <v>140</v>
      </c>
      <c r="V7" s="158"/>
      <c r="W7" s="157">
        <v>1.2999999999999999E-2</v>
      </c>
      <c r="X7" s="159"/>
      <c r="Y7" s="160">
        <v>1.2999999999999999E-2</v>
      </c>
      <c r="Z7" s="161"/>
      <c r="AA7" s="160">
        <v>1.4999999999999999E-2</v>
      </c>
      <c r="AB7" s="161"/>
      <c r="AC7" s="160">
        <v>1.2999999999999999E-2</v>
      </c>
      <c r="AD7" s="161"/>
      <c r="AE7" s="161">
        <v>3.0000000000000001E-3</v>
      </c>
      <c r="AF7" s="161"/>
      <c r="AG7" s="161">
        <v>1.6E-2</v>
      </c>
      <c r="AH7" s="161"/>
      <c r="AI7" s="162">
        <v>1.6E-2</v>
      </c>
      <c r="AJ7" s="158"/>
      <c r="AK7" s="163" t="s">
        <v>141</v>
      </c>
      <c r="AL7" s="164"/>
      <c r="AM7" s="127"/>
      <c r="AN7" s="127"/>
      <c r="AO7" s="127"/>
      <c r="AP7" s="127"/>
      <c r="AQ7" s="127"/>
    </row>
    <row r="8" spans="2:44" ht="46.5" customHeight="1" x14ac:dyDescent="0.45">
      <c r="B8" s="165"/>
      <c r="C8" s="166"/>
      <c r="D8" s="167" t="s">
        <v>142</v>
      </c>
      <c r="E8" s="168"/>
      <c r="F8" s="168"/>
      <c r="G8" s="168"/>
      <c r="H8" s="168"/>
      <c r="I8" s="168"/>
      <c r="J8" s="168"/>
      <c r="K8" s="168"/>
      <c r="L8" s="168"/>
      <c r="M8" s="169"/>
      <c r="N8" s="170" t="s">
        <v>143</v>
      </c>
      <c r="O8" s="171"/>
      <c r="P8" s="171"/>
      <c r="Q8" s="171"/>
      <c r="R8" s="171"/>
      <c r="S8" s="171"/>
      <c r="T8" s="171"/>
      <c r="U8" s="157" t="s">
        <v>140</v>
      </c>
      <c r="V8" s="158"/>
      <c r="W8" s="172">
        <v>3.4000000000000002E-2</v>
      </c>
      <c r="X8" s="173"/>
      <c r="Y8" s="174">
        <v>2.4E-2</v>
      </c>
      <c r="Z8" s="175"/>
      <c r="AA8" s="174">
        <v>0.02</v>
      </c>
      <c r="AB8" s="175"/>
      <c r="AC8" s="174">
        <v>2.1000000000000001E-2</v>
      </c>
      <c r="AD8" s="175"/>
      <c r="AE8" s="175">
        <v>1.2999999999999999E-2</v>
      </c>
      <c r="AF8" s="175"/>
      <c r="AG8" s="175">
        <v>2.5999999999999999E-2</v>
      </c>
      <c r="AH8" s="175"/>
      <c r="AI8" s="176">
        <v>2.5000000000000001E-2</v>
      </c>
      <c r="AJ8" s="177"/>
      <c r="AK8" s="178" t="s">
        <v>141</v>
      </c>
      <c r="AL8" s="179"/>
      <c r="AM8" s="127"/>
      <c r="AN8" s="127"/>
      <c r="AO8" s="127"/>
      <c r="AP8" s="127"/>
      <c r="AQ8" s="127"/>
    </row>
    <row r="9" spans="2:44" ht="46.5" customHeight="1" x14ac:dyDescent="0.45">
      <c r="B9" s="165"/>
      <c r="C9" s="180"/>
      <c r="D9" s="181" t="s">
        <v>144</v>
      </c>
      <c r="E9" s="182"/>
      <c r="F9" s="182"/>
      <c r="G9" s="182"/>
      <c r="H9" s="182"/>
      <c r="I9" s="182"/>
      <c r="J9" s="182"/>
      <c r="K9" s="182"/>
      <c r="L9" s="182"/>
      <c r="M9" s="183"/>
      <c r="N9" s="184" t="s">
        <v>145</v>
      </c>
      <c r="O9" s="185"/>
      <c r="P9" s="185"/>
      <c r="Q9" s="185"/>
      <c r="R9" s="185"/>
      <c r="S9" s="185"/>
      <c r="T9" s="185"/>
      <c r="U9" s="157" t="s">
        <v>140</v>
      </c>
      <c r="V9" s="158"/>
      <c r="W9" s="186">
        <v>3.0000000000000001E-3</v>
      </c>
      <c r="X9" s="187"/>
      <c r="Y9" s="188">
        <v>5.0000000000000001E-3</v>
      </c>
      <c r="Z9" s="189"/>
      <c r="AA9" s="188">
        <v>5.0000000000000001E-3</v>
      </c>
      <c r="AB9" s="189"/>
      <c r="AC9" s="188">
        <v>3.0000000000000001E-3</v>
      </c>
      <c r="AD9" s="189"/>
      <c r="AE9" s="189">
        <v>3.0000000000000001E-3</v>
      </c>
      <c r="AF9" s="189"/>
      <c r="AG9" s="189">
        <v>0</v>
      </c>
      <c r="AH9" s="189"/>
      <c r="AI9" s="190">
        <v>0</v>
      </c>
      <c r="AJ9" s="191"/>
      <c r="AK9" s="192" t="s">
        <v>141</v>
      </c>
      <c r="AL9" s="193"/>
      <c r="AM9" s="127"/>
      <c r="AN9" s="127"/>
      <c r="AO9" s="127"/>
      <c r="AP9" s="127"/>
      <c r="AQ9" s="127"/>
    </row>
    <row r="10" spans="2:44" ht="21" customHeight="1" x14ac:dyDescent="0.45">
      <c r="B10" s="165"/>
      <c r="C10" s="194" t="s">
        <v>146</v>
      </c>
      <c r="D10" s="195" t="s">
        <v>147</v>
      </c>
      <c r="E10" s="196"/>
      <c r="F10" s="196"/>
      <c r="G10" s="196"/>
      <c r="H10" s="196"/>
      <c r="I10" s="196"/>
      <c r="J10" s="196"/>
      <c r="K10" s="196"/>
      <c r="L10" s="196"/>
      <c r="M10" s="197"/>
      <c r="N10" s="198" t="s">
        <v>148</v>
      </c>
      <c r="O10" s="199" t="s">
        <v>149</v>
      </c>
      <c r="P10" s="199"/>
      <c r="Q10" s="199"/>
      <c r="R10" s="199"/>
      <c r="S10" s="199"/>
      <c r="T10" s="200"/>
      <c r="U10" s="201" t="s">
        <v>150</v>
      </c>
      <c r="V10" s="202"/>
      <c r="W10" s="203">
        <v>14240</v>
      </c>
      <c r="X10" s="204"/>
      <c r="Y10" s="203">
        <v>13430</v>
      </c>
      <c r="Z10" s="204"/>
      <c r="AA10" s="203">
        <v>11150</v>
      </c>
      <c r="AB10" s="204"/>
      <c r="AC10" s="203">
        <v>9970</v>
      </c>
      <c r="AD10" s="204"/>
      <c r="AE10" s="203">
        <v>10260</v>
      </c>
      <c r="AF10" s="204"/>
      <c r="AG10" s="203">
        <v>11190</v>
      </c>
      <c r="AH10" s="204"/>
      <c r="AI10" s="203">
        <v>10030</v>
      </c>
      <c r="AJ10" s="204"/>
      <c r="AK10" s="205" t="s">
        <v>151</v>
      </c>
      <c r="AL10" s="206"/>
      <c r="AM10" s="127"/>
      <c r="AN10" s="127"/>
      <c r="AO10" s="127"/>
      <c r="AP10" s="127"/>
      <c r="AQ10" s="127"/>
    </row>
    <row r="11" spans="2:44" ht="21" customHeight="1" x14ac:dyDescent="0.45">
      <c r="B11" s="165"/>
      <c r="C11" s="207"/>
      <c r="D11" s="208"/>
      <c r="E11" s="209"/>
      <c r="F11" s="209"/>
      <c r="G11" s="209"/>
      <c r="H11" s="209"/>
      <c r="I11" s="209"/>
      <c r="J11" s="209"/>
      <c r="K11" s="209"/>
      <c r="L11" s="209"/>
      <c r="M11" s="210"/>
      <c r="N11" s="211"/>
      <c r="O11" s="212"/>
      <c r="P11" s="212"/>
      <c r="Q11" s="212"/>
      <c r="R11" s="212"/>
      <c r="S11" s="212"/>
      <c r="T11" s="213"/>
      <c r="U11" s="214"/>
      <c r="V11" s="215"/>
      <c r="W11" s="216" t="s">
        <v>152</v>
      </c>
      <c r="X11" s="217" t="s">
        <v>153</v>
      </c>
      <c r="Y11" s="216" t="s">
        <v>152</v>
      </c>
      <c r="Z11" s="218">
        <f>(Y10-W10)/W10*100</f>
        <v>-5.6882022471910112</v>
      </c>
      <c r="AA11" s="216" t="s">
        <v>152</v>
      </c>
      <c r="AB11" s="218">
        <f>(AA10-Y10)/Y10*100</f>
        <v>-16.976917349218169</v>
      </c>
      <c r="AC11" s="216" t="s">
        <v>152</v>
      </c>
      <c r="AD11" s="218">
        <f>(AC10-AA10)/AA10*100</f>
        <v>-10.582959641255606</v>
      </c>
      <c r="AE11" s="216" t="s">
        <v>152</v>
      </c>
      <c r="AF11" s="218">
        <f>(AE10-AC10)/AC10*100</f>
        <v>2.9087261785356069</v>
      </c>
      <c r="AG11" s="216" t="s">
        <v>152</v>
      </c>
      <c r="AH11" s="218">
        <f>(AG10-AE10)/AE10*100</f>
        <v>9.064327485380117</v>
      </c>
      <c r="AI11" s="216" t="s">
        <v>152</v>
      </c>
      <c r="AJ11" s="219">
        <f>(AI10-AG10)/AG10*100</f>
        <v>-10.366398570151922</v>
      </c>
      <c r="AK11" s="220"/>
      <c r="AL11" s="221"/>
      <c r="AM11" s="127"/>
      <c r="AN11" s="127"/>
      <c r="AO11" s="127"/>
      <c r="AP11" s="127"/>
      <c r="AQ11" s="127"/>
    </row>
    <row r="12" spans="2:44" ht="21" customHeight="1" x14ac:dyDescent="0.45">
      <c r="B12" s="165"/>
      <c r="C12" s="207"/>
      <c r="D12" s="208"/>
      <c r="E12" s="209"/>
      <c r="F12" s="209"/>
      <c r="G12" s="209"/>
      <c r="H12" s="209"/>
      <c r="I12" s="209"/>
      <c r="J12" s="209"/>
      <c r="K12" s="209"/>
      <c r="L12" s="209"/>
      <c r="M12" s="210"/>
      <c r="N12" s="211"/>
      <c r="O12" s="222" t="s">
        <v>154</v>
      </c>
      <c r="P12" s="223"/>
      <c r="Q12" s="223"/>
      <c r="R12" s="223"/>
      <c r="S12" s="223"/>
      <c r="T12" s="224"/>
      <c r="U12" s="225" t="s">
        <v>150</v>
      </c>
      <c r="V12" s="226"/>
      <c r="W12" s="227" t="s">
        <v>155</v>
      </c>
      <c r="X12" s="228"/>
      <c r="Y12" s="229" t="s">
        <v>156</v>
      </c>
      <c r="Z12" s="230"/>
      <c r="AA12" s="203">
        <v>15320</v>
      </c>
      <c r="AB12" s="204"/>
      <c r="AC12" s="203">
        <v>15790</v>
      </c>
      <c r="AD12" s="204"/>
      <c r="AE12" s="203">
        <v>15570</v>
      </c>
      <c r="AF12" s="204"/>
      <c r="AG12" s="203">
        <v>16300</v>
      </c>
      <c r="AH12" s="204"/>
      <c r="AI12" s="203">
        <v>16530</v>
      </c>
      <c r="AJ12" s="204"/>
      <c r="AK12" s="220"/>
      <c r="AL12" s="221"/>
      <c r="AM12" s="127"/>
      <c r="AN12" s="127"/>
      <c r="AO12" s="127"/>
      <c r="AP12" s="127"/>
      <c r="AQ12" s="127"/>
    </row>
    <row r="13" spans="2:44" ht="21" customHeight="1" x14ac:dyDescent="0.45">
      <c r="B13" s="165"/>
      <c r="C13" s="207"/>
      <c r="D13" s="208"/>
      <c r="E13" s="209"/>
      <c r="F13" s="209"/>
      <c r="G13" s="209"/>
      <c r="H13" s="209"/>
      <c r="I13" s="209"/>
      <c r="J13" s="209"/>
      <c r="K13" s="209"/>
      <c r="L13" s="209"/>
      <c r="M13" s="210"/>
      <c r="N13" s="211"/>
      <c r="O13" s="231"/>
      <c r="P13" s="212"/>
      <c r="Q13" s="212"/>
      <c r="R13" s="212"/>
      <c r="S13" s="212"/>
      <c r="T13" s="213"/>
      <c r="U13" s="232"/>
      <c r="V13" s="233"/>
      <c r="W13" s="216" t="s">
        <v>152</v>
      </c>
      <c r="X13" s="217" t="s">
        <v>153</v>
      </c>
      <c r="Y13" s="216" t="s">
        <v>152</v>
      </c>
      <c r="Z13" s="218" t="e">
        <f>(Y12-W12)/W12*100</f>
        <v>#VALUE!</v>
      </c>
      <c r="AA13" s="216" t="s">
        <v>152</v>
      </c>
      <c r="AB13" s="218" t="e">
        <f>(AA12-Y12)/Y12*100</f>
        <v>#VALUE!</v>
      </c>
      <c r="AC13" s="216" t="s">
        <v>152</v>
      </c>
      <c r="AD13" s="218">
        <f>(AC12-AA12)/AA12*100</f>
        <v>3.0678851174934727</v>
      </c>
      <c r="AE13" s="216" t="s">
        <v>152</v>
      </c>
      <c r="AF13" s="218">
        <f>(AE12-AC12)/AC12*100</f>
        <v>-1.3932868904369855</v>
      </c>
      <c r="AG13" s="216" t="s">
        <v>152</v>
      </c>
      <c r="AH13" s="218">
        <f>(AG12-AE12)/AE12*100</f>
        <v>4.6885035324341686</v>
      </c>
      <c r="AI13" s="216" t="s">
        <v>152</v>
      </c>
      <c r="AJ13" s="219">
        <f>(AI12-AG12)/AG12*100</f>
        <v>1.4110429447852761</v>
      </c>
      <c r="AK13" s="220"/>
      <c r="AL13" s="221"/>
      <c r="AM13" s="127"/>
      <c r="AN13" s="127"/>
      <c r="AO13" s="127"/>
      <c r="AP13" s="127"/>
      <c r="AQ13" s="127"/>
    </row>
    <row r="14" spans="2:44" ht="21" customHeight="1" x14ac:dyDescent="0.45">
      <c r="B14" s="165"/>
      <c r="C14" s="207"/>
      <c r="D14" s="208"/>
      <c r="E14" s="209"/>
      <c r="F14" s="209"/>
      <c r="G14" s="209"/>
      <c r="H14" s="209"/>
      <c r="I14" s="209"/>
      <c r="J14" s="209"/>
      <c r="K14" s="209"/>
      <c r="L14" s="209"/>
      <c r="M14" s="210"/>
      <c r="N14" s="211"/>
      <c r="O14" s="222" t="s">
        <v>157</v>
      </c>
      <c r="P14" s="223"/>
      <c r="Q14" s="223"/>
      <c r="R14" s="223"/>
      <c r="S14" s="223"/>
      <c r="T14" s="224"/>
      <c r="U14" s="225" t="s">
        <v>150</v>
      </c>
      <c r="V14" s="226"/>
      <c r="W14" s="234">
        <v>15660</v>
      </c>
      <c r="X14" s="235"/>
      <c r="Y14" s="236">
        <v>16180</v>
      </c>
      <c r="Z14" s="236"/>
      <c r="AA14" s="237">
        <v>16190</v>
      </c>
      <c r="AB14" s="235"/>
      <c r="AC14" s="236">
        <v>16780</v>
      </c>
      <c r="AD14" s="236"/>
      <c r="AE14" s="237">
        <v>16470</v>
      </c>
      <c r="AF14" s="235"/>
      <c r="AG14" s="236">
        <v>17250</v>
      </c>
      <c r="AH14" s="236"/>
      <c r="AI14" s="237">
        <v>17670</v>
      </c>
      <c r="AJ14" s="238"/>
      <c r="AK14" s="220"/>
      <c r="AL14" s="221"/>
      <c r="AM14" s="127"/>
      <c r="AN14" s="127"/>
      <c r="AO14" s="127"/>
      <c r="AP14" s="127"/>
      <c r="AQ14" s="127"/>
    </row>
    <row r="15" spans="2:44" ht="21" customHeight="1" x14ac:dyDescent="0.45">
      <c r="B15" s="165"/>
      <c r="C15" s="207"/>
      <c r="D15" s="208"/>
      <c r="E15" s="209"/>
      <c r="F15" s="209"/>
      <c r="G15" s="209"/>
      <c r="H15" s="209"/>
      <c r="I15" s="209"/>
      <c r="J15" s="209"/>
      <c r="K15" s="209"/>
      <c r="L15" s="209"/>
      <c r="M15" s="210"/>
      <c r="N15" s="211"/>
      <c r="O15" s="231"/>
      <c r="P15" s="212"/>
      <c r="Q15" s="212"/>
      <c r="R15" s="212"/>
      <c r="S15" s="212"/>
      <c r="T15" s="213"/>
      <c r="U15" s="232"/>
      <c r="V15" s="233"/>
      <c r="W15" s="216" t="s">
        <v>152</v>
      </c>
      <c r="X15" s="217" t="s">
        <v>153</v>
      </c>
      <c r="Y15" s="216" t="s">
        <v>152</v>
      </c>
      <c r="Z15" s="218">
        <f>(Y14-W14)/W14*100</f>
        <v>3.3205619412515963</v>
      </c>
      <c r="AA15" s="216" t="s">
        <v>152</v>
      </c>
      <c r="AB15" s="218">
        <f>(AA14-Y14)/Y14*100</f>
        <v>6.1804697156983925E-2</v>
      </c>
      <c r="AC15" s="216" t="s">
        <v>152</v>
      </c>
      <c r="AD15" s="218">
        <f>(AC14-AA14)/AA14*100</f>
        <v>3.644224830142063</v>
      </c>
      <c r="AE15" s="216" t="s">
        <v>152</v>
      </c>
      <c r="AF15" s="218">
        <f>(AE14-AC14)/AC14*100</f>
        <v>-1.8474374255065553</v>
      </c>
      <c r="AG15" s="216" t="s">
        <v>152</v>
      </c>
      <c r="AH15" s="218">
        <f>(AG14-AE14)/AE14*100</f>
        <v>4.7358834244080148</v>
      </c>
      <c r="AI15" s="216" t="s">
        <v>152</v>
      </c>
      <c r="AJ15" s="219">
        <f>(AI14-AG14)/AG14*100</f>
        <v>2.4347826086956523</v>
      </c>
      <c r="AK15" s="220"/>
      <c r="AL15" s="221"/>
      <c r="AM15" s="127"/>
      <c r="AN15" s="127"/>
      <c r="AO15" s="127"/>
      <c r="AP15" s="127"/>
      <c r="AQ15" s="127"/>
    </row>
    <row r="16" spans="2:44" ht="21" customHeight="1" x14ac:dyDescent="0.45">
      <c r="B16" s="165"/>
      <c r="C16" s="207"/>
      <c r="D16" s="208"/>
      <c r="E16" s="209"/>
      <c r="F16" s="209"/>
      <c r="G16" s="209"/>
      <c r="H16" s="209"/>
      <c r="I16" s="209"/>
      <c r="J16" s="209"/>
      <c r="K16" s="209"/>
      <c r="L16" s="209"/>
      <c r="M16" s="210"/>
      <c r="N16" s="211"/>
      <c r="O16" s="222" t="s">
        <v>158</v>
      </c>
      <c r="P16" s="223"/>
      <c r="Q16" s="223"/>
      <c r="R16" s="223"/>
      <c r="S16" s="223"/>
      <c r="T16" s="224"/>
      <c r="U16" s="225" t="s">
        <v>150</v>
      </c>
      <c r="V16" s="226"/>
      <c r="W16" s="239">
        <v>15190</v>
      </c>
      <c r="X16" s="240"/>
      <c r="Y16" s="241">
        <v>15650</v>
      </c>
      <c r="Z16" s="241"/>
      <c r="AA16" s="242">
        <v>15690</v>
      </c>
      <c r="AB16" s="240"/>
      <c r="AC16" s="241">
        <v>16250</v>
      </c>
      <c r="AD16" s="241"/>
      <c r="AE16" s="242">
        <v>15970</v>
      </c>
      <c r="AF16" s="240"/>
      <c r="AG16" s="241">
        <v>16990</v>
      </c>
      <c r="AH16" s="241"/>
      <c r="AI16" s="242">
        <v>17400</v>
      </c>
      <c r="AJ16" s="243"/>
      <c r="AK16" s="220"/>
      <c r="AL16" s="221"/>
      <c r="AM16" s="127"/>
      <c r="AN16" s="127"/>
      <c r="AO16" s="127"/>
      <c r="AP16" s="127"/>
      <c r="AQ16" s="127"/>
    </row>
    <row r="17" spans="2:43" ht="21" customHeight="1" x14ac:dyDescent="0.45">
      <c r="B17" s="165"/>
      <c r="C17" s="207"/>
      <c r="D17" s="208"/>
      <c r="E17" s="209"/>
      <c r="F17" s="209"/>
      <c r="G17" s="209"/>
      <c r="H17" s="209"/>
      <c r="I17" s="209"/>
      <c r="J17" s="209"/>
      <c r="K17" s="209"/>
      <c r="L17" s="209"/>
      <c r="M17" s="210"/>
      <c r="N17" s="244"/>
      <c r="O17" s="245"/>
      <c r="P17" s="246"/>
      <c r="Q17" s="246"/>
      <c r="R17" s="246"/>
      <c r="S17" s="246"/>
      <c r="T17" s="247"/>
      <c r="U17" s="248"/>
      <c r="V17" s="249"/>
      <c r="W17" s="250" t="s">
        <v>152</v>
      </c>
      <c r="X17" s="251" t="s">
        <v>153</v>
      </c>
      <c r="Y17" s="250" t="s">
        <v>152</v>
      </c>
      <c r="Z17" s="218">
        <v>3.0283080974325216</v>
      </c>
      <c r="AA17" s="250" t="s">
        <v>152</v>
      </c>
      <c r="AB17" s="218">
        <v>0.25559105431309903</v>
      </c>
      <c r="AC17" s="250" t="s">
        <v>152</v>
      </c>
      <c r="AD17" s="218">
        <v>3.5691523263224987</v>
      </c>
      <c r="AE17" s="250" t="s">
        <v>152</v>
      </c>
      <c r="AF17" s="218">
        <f>(AE16-AC16)/AC16*100</f>
        <v>-1.723076923076923</v>
      </c>
      <c r="AG17" s="250" t="s">
        <v>152</v>
      </c>
      <c r="AH17" s="218">
        <f>(AG16-AE16)/AE16*100</f>
        <v>6.386975579211021</v>
      </c>
      <c r="AI17" s="250" t="s">
        <v>152</v>
      </c>
      <c r="AJ17" s="219">
        <f>(AI16-AG16)/AG16*100</f>
        <v>2.4131842260153031</v>
      </c>
      <c r="AK17" s="252"/>
      <c r="AL17" s="253"/>
      <c r="AM17" s="127"/>
      <c r="AN17" s="127"/>
      <c r="AO17" s="127"/>
      <c r="AP17" s="127"/>
      <c r="AQ17" s="127"/>
    </row>
    <row r="18" spans="2:43" ht="21" customHeight="1" x14ac:dyDescent="0.45">
      <c r="B18" s="165"/>
      <c r="C18" s="207"/>
      <c r="D18" s="208"/>
      <c r="E18" s="209"/>
      <c r="F18" s="209"/>
      <c r="G18" s="209"/>
      <c r="H18" s="209"/>
      <c r="I18" s="209"/>
      <c r="J18" s="209"/>
      <c r="K18" s="209"/>
      <c r="L18" s="209"/>
      <c r="M18" s="210"/>
      <c r="N18" s="198" t="s">
        <v>159</v>
      </c>
      <c r="O18" s="254" t="s">
        <v>160</v>
      </c>
      <c r="P18" s="199"/>
      <c r="Q18" s="199"/>
      <c r="R18" s="199"/>
      <c r="S18" s="199"/>
      <c r="T18" s="200"/>
      <c r="U18" s="201" t="s">
        <v>150</v>
      </c>
      <c r="V18" s="202"/>
      <c r="W18" s="203">
        <v>11100</v>
      </c>
      <c r="X18" s="204"/>
      <c r="Y18" s="203">
        <v>5550</v>
      </c>
      <c r="Z18" s="204"/>
      <c r="AA18" s="203">
        <v>4990</v>
      </c>
      <c r="AB18" s="204"/>
      <c r="AC18" s="203">
        <v>7310</v>
      </c>
      <c r="AD18" s="204"/>
      <c r="AE18" s="203">
        <v>3680</v>
      </c>
      <c r="AF18" s="204"/>
      <c r="AG18" s="203">
        <v>6430</v>
      </c>
      <c r="AH18" s="204"/>
      <c r="AI18" s="203">
        <v>7850</v>
      </c>
      <c r="AJ18" s="204"/>
      <c r="AK18" s="205" t="s">
        <v>151</v>
      </c>
      <c r="AL18" s="206"/>
      <c r="AM18" s="127"/>
      <c r="AN18" s="127"/>
      <c r="AO18" s="127"/>
      <c r="AP18" s="127"/>
      <c r="AQ18" s="127"/>
    </row>
    <row r="19" spans="2:43" ht="21" customHeight="1" x14ac:dyDescent="0.45">
      <c r="B19" s="165"/>
      <c r="C19" s="207"/>
      <c r="D19" s="208"/>
      <c r="E19" s="209"/>
      <c r="F19" s="209"/>
      <c r="G19" s="209"/>
      <c r="H19" s="209"/>
      <c r="I19" s="209"/>
      <c r="J19" s="209"/>
      <c r="K19" s="209"/>
      <c r="L19" s="209"/>
      <c r="M19" s="210"/>
      <c r="N19" s="211"/>
      <c r="O19" s="231"/>
      <c r="P19" s="212"/>
      <c r="Q19" s="212"/>
      <c r="R19" s="212"/>
      <c r="S19" s="212"/>
      <c r="T19" s="213"/>
      <c r="U19" s="232"/>
      <c r="V19" s="233"/>
      <c r="W19" s="216" t="s">
        <v>152</v>
      </c>
      <c r="X19" s="217" t="s">
        <v>153</v>
      </c>
      <c r="Y19" s="216" t="s">
        <v>152</v>
      </c>
      <c r="Z19" s="218">
        <f>(Y18-W18)/W18*100</f>
        <v>-50</v>
      </c>
      <c r="AA19" s="216" t="s">
        <v>161</v>
      </c>
      <c r="AB19" s="218">
        <f>(AA18-Y18)/Y18*100</f>
        <v>-10.09009009009009</v>
      </c>
      <c r="AC19" s="216" t="s">
        <v>152</v>
      </c>
      <c r="AD19" s="218">
        <f>(AC18-AA18)/AA18*100</f>
        <v>46.492985971943888</v>
      </c>
      <c r="AE19" s="216" t="s">
        <v>152</v>
      </c>
      <c r="AF19" s="218">
        <f>(AE18-AC18)/AC18*100</f>
        <v>-49.658002735978116</v>
      </c>
      <c r="AG19" s="216" t="s">
        <v>152</v>
      </c>
      <c r="AH19" s="218">
        <f>(AG18-AE18)/AE18*100</f>
        <v>74.728260869565219</v>
      </c>
      <c r="AI19" s="216" t="s">
        <v>152</v>
      </c>
      <c r="AJ19" s="219">
        <f>(AI18-AG18)/AG18*100</f>
        <v>22.083981337480559</v>
      </c>
      <c r="AK19" s="220"/>
      <c r="AL19" s="221"/>
      <c r="AM19" s="127"/>
      <c r="AN19" s="127"/>
      <c r="AO19" s="127"/>
      <c r="AP19" s="127"/>
      <c r="AQ19" s="127"/>
    </row>
    <row r="20" spans="2:43" ht="21" customHeight="1" x14ac:dyDescent="0.45">
      <c r="B20" s="165"/>
      <c r="C20" s="207"/>
      <c r="D20" s="208"/>
      <c r="E20" s="209"/>
      <c r="F20" s="209"/>
      <c r="G20" s="209"/>
      <c r="H20" s="209"/>
      <c r="I20" s="209"/>
      <c r="J20" s="209"/>
      <c r="K20" s="209"/>
      <c r="L20" s="209"/>
      <c r="M20" s="210"/>
      <c r="N20" s="211"/>
      <c r="O20" s="222" t="s">
        <v>162</v>
      </c>
      <c r="P20" s="223"/>
      <c r="Q20" s="223"/>
      <c r="R20" s="223"/>
      <c r="S20" s="223"/>
      <c r="T20" s="224"/>
      <c r="U20" s="225" t="s">
        <v>150</v>
      </c>
      <c r="V20" s="226"/>
      <c r="W20" s="203">
        <v>11990</v>
      </c>
      <c r="X20" s="204"/>
      <c r="Y20" s="203">
        <v>12370</v>
      </c>
      <c r="Z20" s="204"/>
      <c r="AA20" s="203">
        <v>12990</v>
      </c>
      <c r="AB20" s="204"/>
      <c r="AC20" s="203">
        <v>13300</v>
      </c>
      <c r="AD20" s="204"/>
      <c r="AE20" s="203">
        <v>12930</v>
      </c>
      <c r="AF20" s="204"/>
      <c r="AG20" s="203">
        <v>13140</v>
      </c>
      <c r="AH20" s="204"/>
      <c r="AI20" s="203">
        <v>13460</v>
      </c>
      <c r="AJ20" s="204"/>
      <c r="AK20" s="220"/>
      <c r="AL20" s="221"/>
      <c r="AM20" s="127"/>
      <c r="AN20" s="127"/>
      <c r="AO20" s="127"/>
      <c r="AP20" s="127"/>
      <c r="AQ20" s="127"/>
    </row>
    <row r="21" spans="2:43" ht="21" customHeight="1" x14ac:dyDescent="0.45">
      <c r="B21" s="165"/>
      <c r="C21" s="207"/>
      <c r="D21" s="208"/>
      <c r="E21" s="209"/>
      <c r="F21" s="209"/>
      <c r="G21" s="209"/>
      <c r="H21" s="209"/>
      <c r="I21" s="209"/>
      <c r="J21" s="209"/>
      <c r="K21" s="209"/>
      <c r="L21" s="209"/>
      <c r="M21" s="210"/>
      <c r="N21" s="211"/>
      <c r="O21" s="231"/>
      <c r="P21" s="212"/>
      <c r="Q21" s="212"/>
      <c r="R21" s="212"/>
      <c r="S21" s="212"/>
      <c r="T21" s="213"/>
      <c r="U21" s="232"/>
      <c r="V21" s="233"/>
      <c r="W21" s="216" t="s">
        <v>152</v>
      </c>
      <c r="X21" s="217" t="s">
        <v>153</v>
      </c>
      <c r="Y21" s="216" t="s">
        <v>152</v>
      </c>
      <c r="Z21" s="218">
        <f>(Y20-W20)/W20*100</f>
        <v>3.16930775646372</v>
      </c>
      <c r="AA21" s="216" t="s">
        <v>152</v>
      </c>
      <c r="AB21" s="218">
        <f>(AA20-Y20)/Y20*100</f>
        <v>5.0121261115602262</v>
      </c>
      <c r="AC21" s="216" t="s">
        <v>152</v>
      </c>
      <c r="AD21" s="218">
        <f>(AC20-AA20)/AA20*100</f>
        <v>2.386451116243264</v>
      </c>
      <c r="AE21" s="216" t="s">
        <v>152</v>
      </c>
      <c r="AF21" s="218">
        <f>(AE20-AC20)/AC20*100</f>
        <v>-2.7819548872180451</v>
      </c>
      <c r="AG21" s="216" t="s">
        <v>152</v>
      </c>
      <c r="AH21" s="218">
        <f>(AG20-AE20)/AE20*100</f>
        <v>1.6241299303944314</v>
      </c>
      <c r="AI21" s="216" t="s">
        <v>152</v>
      </c>
      <c r="AJ21" s="219">
        <f>(AI20-AG20)/AG20*100</f>
        <v>2.4353120243531201</v>
      </c>
      <c r="AK21" s="220"/>
      <c r="AL21" s="221"/>
      <c r="AM21" s="127"/>
      <c r="AN21" s="127"/>
      <c r="AO21" s="127"/>
      <c r="AP21" s="127"/>
      <c r="AQ21" s="127"/>
    </row>
    <row r="22" spans="2:43" ht="21" customHeight="1" x14ac:dyDescent="0.45">
      <c r="B22" s="165"/>
      <c r="C22" s="207"/>
      <c r="D22" s="208"/>
      <c r="E22" s="209"/>
      <c r="F22" s="209"/>
      <c r="G22" s="209"/>
      <c r="H22" s="209"/>
      <c r="I22" s="209"/>
      <c r="J22" s="209"/>
      <c r="K22" s="209"/>
      <c r="L22" s="209"/>
      <c r="M22" s="210"/>
      <c r="N22" s="211"/>
      <c r="O22" s="222" t="s">
        <v>157</v>
      </c>
      <c r="P22" s="223"/>
      <c r="Q22" s="223"/>
      <c r="R22" s="223"/>
      <c r="S22" s="223"/>
      <c r="T22" s="224"/>
      <c r="U22" s="225" t="s">
        <v>150</v>
      </c>
      <c r="V22" s="226"/>
      <c r="W22" s="239">
        <v>12690</v>
      </c>
      <c r="X22" s="241"/>
      <c r="Y22" s="242">
        <v>13130</v>
      </c>
      <c r="Z22" s="240"/>
      <c r="AA22" s="241">
        <v>13340</v>
      </c>
      <c r="AB22" s="241"/>
      <c r="AC22" s="242">
        <v>13700</v>
      </c>
      <c r="AD22" s="240"/>
      <c r="AE22" s="242">
        <v>13280</v>
      </c>
      <c r="AF22" s="240"/>
      <c r="AG22" s="241">
        <v>13670</v>
      </c>
      <c r="AH22" s="240"/>
      <c r="AI22" s="241">
        <v>13820</v>
      </c>
      <c r="AJ22" s="243"/>
      <c r="AK22" s="220"/>
      <c r="AL22" s="221"/>
      <c r="AM22" s="127"/>
      <c r="AN22" s="127"/>
      <c r="AO22" s="127"/>
      <c r="AP22" s="127"/>
      <c r="AQ22" s="127"/>
    </row>
    <row r="23" spans="2:43" ht="21" customHeight="1" x14ac:dyDescent="0.45">
      <c r="B23" s="165"/>
      <c r="C23" s="207"/>
      <c r="D23" s="208"/>
      <c r="E23" s="209"/>
      <c r="F23" s="209"/>
      <c r="G23" s="209"/>
      <c r="H23" s="209"/>
      <c r="I23" s="209"/>
      <c r="J23" s="209"/>
      <c r="K23" s="209"/>
      <c r="L23" s="209"/>
      <c r="M23" s="210"/>
      <c r="N23" s="211"/>
      <c r="O23" s="231"/>
      <c r="P23" s="212"/>
      <c r="Q23" s="212"/>
      <c r="R23" s="212"/>
      <c r="S23" s="212"/>
      <c r="T23" s="213"/>
      <c r="U23" s="232"/>
      <c r="V23" s="233"/>
      <c r="W23" s="216" t="s">
        <v>152</v>
      </c>
      <c r="X23" s="217" t="s">
        <v>153</v>
      </c>
      <c r="Y23" s="216" t="s">
        <v>152</v>
      </c>
      <c r="Z23" s="218">
        <f>(Y22-W22)/W22*100</f>
        <v>3.467297084318361</v>
      </c>
      <c r="AA23" s="216" t="s">
        <v>152</v>
      </c>
      <c r="AB23" s="218">
        <f>(AA22-Y22)/Y22*100</f>
        <v>1.5993907083015995</v>
      </c>
      <c r="AC23" s="216" t="s">
        <v>152</v>
      </c>
      <c r="AD23" s="218">
        <f>(AC22-AA22)/AA22*100</f>
        <v>2.6986506746626686</v>
      </c>
      <c r="AE23" s="216" t="s">
        <v>152</v>
      </c>
      <c r="AF23" s="218">
        <f>(AE22-AC22)/AC22*100</f>
        <v>-3.0656934306569341</v>
      </c>
      <c r="AG23" s="216" t="s">
        <v>152</v>
      </c>
      <c r="AH23" s="218">
        <f>(AG22-AE22)/AE22*100</f>
        <v>2.9367469879518073</v>
      </c>
      <c r="AI23" s="216" t="s">
        <v>152</v>
      </c>
      <c r="AJ23" s="219">
        <f>(AI22-AG22)/AG22*100</f>
        <v>1.097293343087052</v>
      </c>
      <c r="AK23" s="220"/>
      <c r="AL23" s="221"/>
      <c r="AM23" s="127"/>
      <c r="AN23" s="127"/>
      <c r="AO23" s="127"/>
      <c r="AP23" s="127"/>
      <c r="AQ23" s="127"/>
    </row>
    <row r="24" spans="2:43" ht="21" customHeight="1" x14ac:dyDescent="0.45">
      <c r="B24" s="165"/>
      <c r="C24" s="207"/>
      <c r="D24" s="208"/>
      <c r="E24" s="209"/>
      <c r="F24" s="209"/>
      <c r="G24" s="209"/>
      <c r="H24" s="209"/>
      <c r="I24" s="209"/>
      <c r="J24" s="209"/>
      <c r="K24" s="209"/>
      <c r="L24" s="209"/>
      <c r="M24" s="210"/>
      <c r="N24" s="211"/>
      <c r="O24" s="222" t="s">
        <v>158</v>
      </c>
      <c r="P24" s="223"/>
      <c r="Q24" s="223"/>
      <c r="R24" s="223"/>
      <c r="S24" s="223"/>
      <c r="T24" s="224"/>
      <c r="U24" s="225" t="s">
        <v>150</v>
      </c>
      <c r="V24" s="226"/>
      <c r="W24" s="239">
        <v>10150</v>
      </c>
      <c r="X24" s="241"/>
      <c r="Y24" s="242">
        <v>10560</v>
      </c>
      <c r="Z24" s="240"/>
      <c r="AA24" s="241">
        <v>10870</v>
      </c>
      <c r="AB24" s="241"/>
      <c r="AC24" s="242">
        <v>11220</v>
      </c>
      <c r="AD24" s="240"/>
      <c r="AE24" s="242">
        <v>10990</v>
      </c>
      <c r="AF24" s="240"/>
      <c r="AG24" s="241">
        <v>11480</v>
      </c>
      <c r="AH24" s="240"/>
      <c r="AI24" s="241">
        <v>11650</v>
      </c>
      <c r="AJ24" s="243"/>
      <c r="AK24" s="220"/>
      <c r="AL24" s="221"/>
      <c r="AM24" s="127"/>
      <c r="AN24" s="127"/>
      <c r="AO24" s="127"/>
      <c r="AP24" s="127"/>
      <c r="AQ24" s="127"/>
    </row>
    <row r="25" spans="2:43" ht="21" customHeight="1" thickBot="1" x14ac:dyDescent="0.5">
      <c r="B25" s="165"/>
      <c r="C25" s="255"/>
      <c r="D25" s="256"/>
      <c r="E25" s="257"/>
      <c r="F25" s="257"/>
      <c r="G25" s="257"/>
      <c r="H25" s="257"/>
      <c r="I25" s="257"/>
      <c r="J25" s="257"/>
      <c r="K25" s="257"/>
      <c r="L25" s="257"/>
      <c r="M25" s="258"/>
      <c r="N25" s="259"/>
      <c r="O25" s="260"/>
      <c r="P25" s="261"/>
      <c r="Q25" s="261"/>
      <c r="R25" s="261"/>
      <c r="S25" s="261"/>
      <c r="T25" s="262"/>
      <c r="U25" s="263"/>
      <c r="V25" s="264"/>
      <c r="W25" s="265" t="s">
        <v>152</v>
      </c>
      <c r="X25" s="266" t="s">
        <v>153</v>
      </c>
      <c r="Y25" s="265" t="s">
        <v>152</v>
      </c>
      <c r="Z25" s="267">
        <f>(Y24-W24)/W24*100</f>
        <v>4.0394088669950738</v>
      </c>
      <c r="AA25" s="265" t="s">
        <v>152</v>
      </c>
      <c r="AB25" s="267">
        <f>(AA24-Y24)/Y24*100</f>
        <v>2.9356060606060606</v>
      </c>
      <c r="AC25" s="216" t="s">
        <v>152</v>
      </c>
      <c r="AD25" s="268">
        <f>(AC24-AA24)/AA24*100</f>
        <v>3.2198712051517941</v>
      </c>
      <c r="AE25" s="216" t="s">
        <v>152</v>
      </c>
      <c r="AF25" s="268">
        <f>(AE24-AC24)/AC24*100</f>
        <v>-2.0499108734402851</v>
      </c>
      <c r="AG25" s="216" t="s">
        <v>152</v>
      </c>
      <c r="AH25" s="268">
        <f>(AG24-AE24)/AE24*100</f>
        <v>4.4585987261146496</v>
      </c>
      <c r="AI25" s="216" t="s">
        <v>152</v>
      </c>
      <c r="AJ25" s="269">
        <f>(AI24-AG24)/AG24*100</f>
        <v>1.480836236933798</v>
      </c>
      <c r="AK25" s="220"/>
      <c r="AL25" s="221"/>
      <c r="AM25" s="127"/>
      <c r="AN25" s="127"/>
      <c r="AO25" s="127"/>
      <c r="AP25" s="127"/>
      <c r="AQ25" s="127"/>
    </row>
    <row r="26" spans="2:43" ht="54" customHeight="1" x14ac:dyDescent="0.45">
      <c r="B26" s="165"/>
      <c r="C26" s="270" t="s">
        <v>163</v>
      </c>
      <c r="D26" s="271" t="s">
        <v>164</v>
      </c>
      <c r="E26" s="272"/>
      <c r="F26" s="272"/>
      <c r="G26" s="272"/>
      <c r="H26" s="272"/>
      <c r="I26" s="272"/>
      <c r="J26" s="272"/>
      <c r="K26" s="272"/>
      <c r="L26" s="272"/>
      <c r="M26" s="273"/>
      <c r="N26" s="274" t="s">
        <v>165</v>
      </c>
      <c r="O26" s="275"/>
      <c r="P26" s="275"/>
      <c r="Q26" s="275"/>
      <c r="R26" s="275"/>
      <c r="S26" s="275"/>
      <c r="T26" s="275"/>
      <c r="U26" s="276" t="s">
        <v>150</v>
      </c>
      <c r="V26" s="277"/>
      <c r="W26" s="278" t="s">
        <v>166</v>
      </c>
      <c r="X26" s="279"/>
      <c r="Y26" s="280" t="s">
        <v>167</v>
      </c>
      <c r="Z26" s="279"/>
      <c r="AA26" s="281" t="s">
        <v>167</v>
      </c>
      <c r="AB26" s="279"/>
      <c r="AC26" s="282" t="s">
        <v>168</v>
      </c>
      <c r="AD26" s="283"/>
      <c r="AE26" s="282" t="s">
        <v>168</v>
      </c>
      <c r="AF26" s="283"/>
      <c r="AG26" s="282" t="s">
        <v>169</v>
      </c>
      <c r="AH26" s="283"/>
      <c r="AI26" s="282" t="s">
        <v>169</v>
      </c>
      <c r="AJ26" s="283"/>
      <c r="AK26" s="284" t="s">
        <v>151</v>
      </c>
      <c r="AL26" s="285"/>
      <c r="AM26" s="286"/>
      <c r="AN26" s="286"/>
      <c r="AO26" s="286"/>
      <c r="AP26" s="286"/>
      <c r="AQ26" s="286"/>
    </row>
    <row r="27" spans="2:43" ht="54" customHeight="1" x14ac:dyDescent="0.45">
      <c r="B27" s="165"/>
      <c r="C27" s="287" t="s">
        <v>170</v>
      </c>
      <c r="D27" s="288" t="s">
        <v>171</v>
      </c>
      <c r="E27" s="289"/>
      <c r="F27" s="289"/>
      <c r="G27" s="289"/>
      <c r="H27" s="289"/>
      <c r="I27" s="289"/>
      <c r="J27" s="289"/>
      <c r="K27" s="289"/>
      <c r="L27" s="289"/>
      <c r="M27" s="290"/>
      <c r="N27" s="274" t="s">
        <v>172</v>
      </c>
      <c r="O27" s="192"/>
      <c r="P27" s="192"/>
      <c r="Q27" s="192"/>
      <c r="R27" s="192"/>
      <c r="S27" s="192"/>
      <c r="T27" s="192"/>
      <c r="U27" s="291" t="s">
        <v>150</v>
      </c>
      <c r="V27" s="190"/>
      <c r="W27" s="292">
        <v>735613</v>
      </c>
      <c r="X27" s="293"/>
      <c r="Y27" s="294">
        <v>496377</v>
      </c>
      <c r="Z27" s="295"/>
      <c r="AA27" s="296">
        <v>715175</v>
      </c>
      <c r="AB27" s="296"/>
      <c r="AC27" s="297" t="s">
        <v>173</v>
      </c>
      <c r="AD27" s="297"/>
      <c r="AE27" s="297" t="s">
        <v>174</v>
      </c>
      <c r="AF27" s="297"/>
      <c r="AG27" s="297" t="s">
        <v>175</v>
      </c>
      <c r="AH27" s="297"/>
      <c r="AI27" s="297" t="s">
        <v>176</v>
      </c>
      <c r="AJ27" s="297"/>
      <c r="AK27" s="298" t="s">
        <v>177</v>
      </c>
      <c r="AL27" s="299"/>
      <c r="AM27" s="286"/>
      <c r="AN27" s="286"/>
      <c r="AO27" s="286"/>
      <c r="AP27" s="286"/>
      <c r="AQ27" s="286"/>
    </row>
    <row r="28" spans="2:43" ht="54" customHeight="1" x14ac:dyDescent="0.45">
      <c r="B28" s="165"/>
      <c r="C28" s="180"/>
      <c r="D28" s="300"/>
      <c r="E28" s="301"/>
      <c r="F28" s="301"/>
      <c r="G28" s="301"/>
      <c r="H28" s="301"/>
      <c r="I28" s="301"/>
      <c r="J28" s="301"/>
      <c r="K28" s="301"/>
      <c r="L28" s="301"/>
      <c r="M28" s="302"/>
      <c r="N28" s="274" t="s">
        <v>178</v>
      </c>
      <c r="O28" s="192"/>
      <c r="P28" s="192"/>
      <c r="Q28" s="192"/>
      <c r="R28" s="192"/>
      <c r="S28" s="192"/>
      <c r="T28" s="192"/>
      <c r="U28" s="291" t="s">
        <v>150</v>
      </c>
      <c r="V28" s="190"/>
      <c r="W28" s="303">
        <v>251264</v>
      </c>
      <c r="X28" s="304"/>
      <c r="Y28" s="305">
        <v>236104</v>
      </c>
      <c r="Z28" s="306"/>
      <c r="AA28" s="307">
        <v>175304</v>
      </c>
      <c r="AB28" s="307"/>
      <c r="AC28" s="308" t="s">
        <v>179</v>
      </c>
      <c r="AD28" s="308"/>
      <c r="AE28" s="308" t="s">
        <v>180</v>
      </c>
      <c r="AF28" s="308"/>
      <c r="AG28" s="308" t="s">
        <v>181</v>
      </c>
      <c r="AH28" s="308"/>
      <c r="AI28" s="308" t="s">
        <v>182</v>
      </c>
      <c r="AJ28" s="308"/>
      <c r="AK28" s="309" t="s">
        <v>151</v>
      </c>
      <c r="AL28" s="310"/>
      <c r="AM28" s="286"/>
      <c r="AN28" s="286"/>
      <c r="AO28" s="286"/>
      <c r="AP28" s="286"/>
      <c r="AQ28" s="286"/>
    </row>
    <row r="29" spans="2:43" ht="54" customHeight="1" x14ac:dyDescent="0.45">
      <c r="B29" s="165"/>
      <c r="C29" s="311" t="s">
        <v>183</v>
      </c>
      <c r="D29" s="288" t="s">
        <v>184</v>
      </c>
      <c r="E29" s="289"/>
      <c r="F29" s="289"/>
      <c r="G29" s="289"/>
      <c r="H29" s="289"/>
      <c r="I29" s="289"/>
      <c r="J29" s="289"/>
      <c r="K29" s="289"/>
      <c r="L29" s="289"/>
      <c r="M29" s="290"/>
      <c r="N29" s="274" t="s">
        <v>185</v>
      </c>
      <c r="O29" s="192"/>
      <c r="P29" s="192"/>
      <c r="Q29" s="192"/>
      <c r="R29" s="192"/>
      <c r="S29" s="192"/>
      <c r="T29" s="192"/>
      <c r="U29" s="291" t="s">
        <v>150</v>
      </c>
      <c r="V29" s="190"/>
      <c r="W29" s="312">
        <v>1.222</v>
      </c>
      <c r="X29" s="313"/>
      <c r="Y29" s="314">
        <v>1.9219999999999999</v>
      </c>
      <c r="Z29" s="315"/>
      <c r="AA29" s="316">
        <v>2.0230000000000001</v>
      </c>
      <c r="AB29" s="316"/>
      <c r="AC29" s="317">
        <v>0</v>
      </c>
      <c r="AD29" s="317"/>
      <c r="AE29" s="317">
        <v>0.85899999999999999</v>
      </c>
      <c r="AF29" s="317"/>
      <c r="AG29" s="317">
        <v>0</v>
      </c>
      <c r="AH29" s="317"/>
      <c r="AI29" s="317">
        <v>1.5740000000000001</v>
      </c>
      <c r="AJ29" s="317"/>
      <c r="AK29" s="309" t="s">
        <v>141</v>
      </c>
      <c r="AL29" s="310"/>
      <c r="AM29" s="286"/>
      <c r="AN29" s="286"/>
      <c r="AO29" s="286"/>
      <c r="AP29" s="286"/>
      <c r="AQ29" s="286"/>
    </row>
    <row r="30" spans="2:43" ht="54" customHeight="1" x14ac:dyDescent="0.45">
      <c r="B30" s="165"/>
      <c r="C30" s="318"/>
      <c r="D30" s="319"/>
      <c r="E30" s="320"/>
      <c r="F30" s="320"/>
      <c r="G30" s="320"/>
      <c r="H30" s="320"/>
      <c r="I30" s="320"/>
      <c r="J30" s="320"/>
      <c r="K30" s="320"/>
      <c r="L30" s="320"/>
      <c r="M30" s="321"/>
      <c r="N30" s="274" t="s">
        <v>186</v>
      </c>
      <c r="O30" s="192"/>
      <c r="P30" s="192"/>
      <c r="Q30" s="192"/>
      <c r="R30" s="192"/>
      <c r="S30" s="192"/>
      <c r="T30" s="192"/>
      <c r="U30" s="291" t="s">
        <v>150</v>
      </c>
      <c r="V30" s="190"/>
      <c r="W30" s="322">
        <v>3.0539999999999998</v>
      </c>
      <c r="X30" s="323"/>
      <c r="Y30" s="314">
        <v>4.484</v>
      </c>
      <c r="Z30" s="315"/>
      <c r="AA30" s="316">
        <v>3.3719999999999999</v>
      </c>
      <c r="AB30" s="316"/>
      <c r="AC30" s="317">
        <v>2.1320000000000001</v>
      </c>
      <c r="AD30" s="317"/>
      <c r="AE30" s="317">
        <v>1.718</v>
      </c>
      <c r="AF30" s="317"/>
      <c r="AG30" s="317">
        <v>1.66</v>
      </c>
      <c r="AH30" s="317"/>
      <c r="AI30" s="317">
        <v>2.36</v>
      </c>
      <c r="AJ30" s="317"/>
      <c r="AK30" s="309" t="s">
        <v>141</v>
      </c>
      <c r="AL30" s="310"/>
      <c r="AM30" s="286"/>
      <c r="AN30" s="286"/>
      <c r="AO30" s="286"/>
      <c r="AP30" s="286"/>
      <c r="AQ30" s="286"/>
    </row>
    <row r="31" spans="2:43" ht="54" customHeight="1" x14ac:dyDescent="0.45">
      <c r="B31" s="165"/>
      <c r="C31" s="324"/>
      <c r="D31" s="300"/>
      <c r="E31" s="301"/>
      <c r="F31" s="301"/>
      <c r="G31" s="301"/>
      <c r="H31" s="301"/>
      <c r="I31" s="301"/>
      <c r="J31" s="301"/>
      <c r="K31" s="301"/>
      <c r="L31" s="301"/>
      <c r="M31" s="302"/>
      <c r="N31" s="274" t="s">
        <v>187</v>
      </c>
      <c r="O31" s="192"/>
      <c r="P31" s="192"/>
      <c r="Q31" s="192"/>
      <c r="R31" s="192"/>
      <c r="S31" s="192"/>
      <c r="T31" s="192"/>
      <c r="U31" s="291" t="s">
        <v>150</v>
      </c>
      <c r="V31" s="190"/>
      <c r="W31" s="322">
        <v>0.61099999999999999</v>
      </c>
      <c r="X31" s="323"/>
      <c r="Y31" s="325">
        <v>0</v>
      </c>
      <c r="Z31" s="326"/>
      <c r="AA31" s="327">
        <v>0</v>
      </c>
      <c r="AB31" s="327"/>
      <c r="AC31" s="317">
        <v>0.71099999999999997</v>
      </c>
      <c r="AD31" s="317"/>
      <c r="AE31" s="317">
        <v>0</v>
      </c>
      <c r="AF31" s="317"/>
      <c r="AG31" s="317">
        <v>0</v>
      </c>
      <c r="AH31" s="317"/>
      <c r="AI31" s="317">
        <v>0</v>
      </c>
      <c r="AJ31" s="317"/>
      <c r="AK31" s="309" t="s">
        <v>141</v>
      </c>
      <c r="AL31" s="310"/>
      <c r="AM31" s="286"/>
      <c r="AN31" s="286"/>
      <c r="AO31" s="286"/>
      <c r="AP31" s="286"/>
      <c r="AQ31" s="286"/>
    </row>
    <row r="32" spans="2:43" ht="54" customHeight="1" x14ac:dyDescent="0.45">
      <c r="B32" s="165"/>
      <c r="C32" s="287" t="s">
        <v>188</v>
      </c>
      <c r="D32" s="288" t="s">
        <v>189</v>
      </c>
      <c r="E32" s="289"/>
      <c r="F32" s="289"/>
      <c r="G32" s="289"/>
      <c r="H32" s="289"/>
      <c r="I32" s="289"/>
      <c r="J32" s="289"/>
      <c r="K32" s="289"/>
      <c r="L32" s="289"/>
      <c r="M32" s="290"/>
      <c r="N32" s="328" t="s">
        <v>190</v>
      </c>
      <c r="O32" s="329"/>
      <c r="P32" s="329"/>
      <c r="Q32" s="329"/>
      <c r="R32" s="329"/>
      <c r="S32" s="329"/>
      <c r="T32" s="329"/>
      <c r="U32" s="291" t="s">
        <v>150</v>
      </c>
      <c r="V32" s="190"/>
      <c r="W32" s="330">
        <v>13.5</v>
      </c>
      <c r="X32" s="331"/>
      <c r="Y32" s="332">
        <v>15.2</v>
      </c>
      <c r="Z32" s="333"/>
      <c r="AA32" s="334">
        <v>17.3</v>
      </c>
      <c r="AB32" s="334"/>
      <c r="AC32" s="335">
        <v>15.3</v>
      </c>
      <c r="AD32" s="335"/>
      <c r="AE32" s="335">
        <v>12.9</v>
      </c>
      <c r="AF32" s="335"/>
      <c r="AG32" s="335">
        <v>11.2</v>
      </c>
      <c r="AH32" s="335"/>
      <c r="AI32" s="335">
        <v>11.5</v>
      </c>
      <c r="AJ32" s="335"/>
      <c r="AK32" s="309" t="s">
        <v>151</v>
      </c>
      <c r="AL32" s="310"/>
      <c r="AM32" s="286"/>
      <c r="AN32" s="286"/>
      <c r="AO32" s="286"/>
      <c r="AP32" s="286"/>
      <c r="AQ32" s="286"/>
    </row>
    <row r="33" spans="2:49" ht="54" customHeight="1" x14ac:dyDescent="0.45">
      <c r="B33" s="165"/>
      <c r="C33" s="180"/>
      <c r="D33" s="300"/>
      <c r="E33" s="301"/>
      <c r="F33" s="301"/>
      <c r="G33" s="301"/>
      <c r="H33" s="301"/>
      <c r="I33" s="301"/>
      <c r="J33" s="301"/>
      <c r="K33" s="301"/>
      <c r="L33" s="301"/>
      <c r="M33" s="302"/>
      <c r="N33" s="328" t="s">
        <v>191</v>
      </c>
      <c r="O33" s="329"/>
      <c r="P33" s="329"/>
      <c r="Q33" s="329"/>
      <c r="R33" s="329"/>
      <c r="S33" s="329"/>
      <c r="T33" s="329"/>
      <c r="U33" s="291" t="s">
        <v>150</v>
      </c>
      <c r="V33" s="190"/>
      <c r="W33" s="336">
        <v>49.5</v>
      </c>
      <c r="X33" s="337"/>
      <c r="Y33" s="332">
        <v>47.8</v>
      </c>
      <c r="Z33" s="333"/>
      <c r="AA33" s="334">
        <v>41.7</v>
      </c>
      <c r="AB33" s="334"/>
      <c r="AC33" s="335">
        <v>45.4</v>
      </c>
      <c r="AD33" s="335"/>
      <c r="AE33" s="335">
        <v>49.3</v>
      </c>
      <c r="AF33" s="335"/>
      <c r="AG33" s="335">
        <v>49.7</v>
      </c>
      <c r="AH33" s="335"/>
      <c r="AI33" s="335">
        <v>48.6</v>
      </c>
      <c r="AJ33" s="335"/>
      <c r="AK33" s="309" t="s">
        <v>141</v>
      </c>
      <c r="AL33" s="310"/>
      <c r="AM33" s="286"/>
      <c r="AN33" s="286"/>
      <c r="AO33" s="286"/>
      <c r="AP33" s="286"/>
      <c r="AQ33" s="286"/>
    </row>
    <row r="34" spans="2:49" ht="54" customHeight="1" x14ac:dyDescent="0.45">
      <c r="B34" s="165"/>
      <c r="C34" s="287" t="s">
        <v>192</v>
      </c>
      <c r="D34" s="288" t="s">
        <v>193</v>
      </c>
      <c r="E34" s="289"/>
      <c r="F34" s="289"/>
      <c r="G34" s="289"/>
      <c r="H34" s="289"/>
      <c r="I34" s="289"/>
      <c r="J34" s="289"/>
      <c r="K34" s="289"/>
      <c r="L34" s="289"/>
      <c r="M34" s="290"/>
      <c r="N34" s="328" t="s">
        <v>194</v>
      </c>
      <c r="O34" s="329"/>
      <c r="P34" s="329"/>
      <c r="Q34" s="329"/>
      <c r="R34" s="329"/>
      <c r="S34" s="329"/>
      <c r="T34" s="338"/>
      <c r="U34" s="291" t="s">
        <v>150</v>
      </c>
      <c r="V34" s="190"/>
      <c r="W34" s="330">
        <v>84.8</v>
      </c>
      <c r="X34" s="331"/>
      <c r="Y34" s="339">
        <v>85.3</v>
      </c>
      <c r="Z34" s="340"/>
      <c r="AA34" s="341">
        <v>84</v>
      </c>
      <c r="AB34" s="341"/>
      <c r="AC34" s="342">
        <v>84.6</v>
      </c>
      <c r="AD34" s="342"/>
      <c r="AE34" s="342">
        <v>82.1</v>
      </c>
      <c r="AF34" s="342"/>
      <c r="AG34" s="342">
        <v>78.8</v>
      </c>
      <c r="AH34" s="342"/>
      <c r="AI34" s="342">
        <v>76.599999999999994</v>
      </c>
      <c r="AJ34" s="342"/>
      <c r="AK34" s="298" t="s">
        <v>177</v>
      </c>
      <c r="AL34" s="299"/>
      <c r="AM34" s="286"/>
      <c r="AN34" s="286"/>
      <c r="AO34" s="286"/>
      <c r="AP34" s="286"/>
      <c r="AQ34" s="286"/>
    </row>
    <row r="35" spans="2:49" ht="54" customHeight="1" x14ac:dyDescent="0.45">
      <c r="B35" s="343"/>
      <c r="C35" s="180"/>
      <c r="D35" s="300"/>
      <c r="E35" s="301"/>
      <c r="F35" s="301"/>
      <c r="G35" s="301"/>
      <c r="H35" s="301"/>
      <c r="I35" s="301"/>
      <c r="J35" s="301"/>
      <c r="K35" s="301"/>
      <c r="L35" s="301"/>
      <c r="M35" s="302"/>
      <c r="N35" s="328" t="s">
        <v>195</v>
      </c>
      <c r="O35" s="329"/>
      <c r="P35" s="329"/>
      <c r="Q35" s="329"/>
      <c r="R35" s="329"/>
      <c r="S35" s="329"/>
      <c r="T35" s="329"/>
      <c r="U35" s="291" t="s">
        <v>150</v>
      </c>
      <c r="V35" s="190"/>
      <c r="W35" s="336">
        <v>89</v>
      </c>
      <c r="X35" s="337"/>
      <c r="Y35" s="332">
        <v>90.9</v>
      </c>
      <c r="Z35" s="333"/>
      <c r="AA35" s="334">
        <v>90.3</v>
      </c>
      <c r="AB35" s="334"/>
      <c r="AC35" s="335">
        <v>88.7</v>
      </c>
      <c r="AD35" s="335"/>
      <c r="AE35" s="335">
        <v>86.2</v>
      </c>
      <c r="AF35" s="335"/>
      <c r="AG35" s="335">
        <v>87.2</v>
      </c>
      <c r="AH35" s="335"/>
      <c r="AI35" s="335">
        <v>90.3</v>
      </c>
      <c r="AJ35" s="335"/>
      <c r="AK35" s="309" t="s">
        <v>141</v>
      </c>
      <c r="AL35" s="310"/>
      <c r="AM35" s="286"/>
      <c r="AN35" s="286"/>
      <c r="AO35" s="286"/>
      <c r="AP35" s="286"/>
      <c r="AQ35" s="286"/>
    </row>
    <row r="36" spans="2:49" ht="28.5" customHeight="1" x14ac:dyDescent="0.45">
      <c r="AL36" s="127"/>
      <c r="AM36" s="127"/>
      <c r="AN36" s="127"/>
      <c r="AO36" s="127"/>
      <c r="AP36" s="127"/>
      <c r="AQ36" s="127"/>
    </row>
    <row r="37" spans="2:49" ht="28.5" customHeight="1" x14ac:dyDescent="0.45">
      <c r="AL37" s="127"/>
      <c r="AM37" s="127"/>
      <c r="AN37" s="127"/>
      <c r="AO37" s="127"/>
      <c r="AP37" s="127"/>
      <c r="AQ37" s="127"/>
    </row>
    <row r="38" spans="2:49" ht="21.75" customHeight="1" x14ac:dyDescent="0.45">
      <c r="AL38" s="127"/>
      <c r="AM38" s="127"/>
      <c r="AN38" s="127"/>
      <c r="AO38" s="127"/>
      <c r="AP38" s="127"/>
      <c r="AQ38" s="127"/>
    </row>
    <row r="39" spans="2:49" ht="25.5" customHeight="1" thickBot="1" x14ac:dyDescent="0.5">
      <c r="B39" s="126" t="s">
        <v>146</v>
      </c>
    </row>
    <row r="40" spans="2:49" ht="29.25" customHeight="1" x14ac:dyDescent="0.45">
      <c r="B40" s="128" t="s">
        <v>124</v>
      </c>
      <c r="C40" s="344" t="s">
        <v>196</v>
      </c>
      <c r="D40" s="345"/>
      <c r="E40" s="345"/>
      <c r="F40" s="345"/>
      <c r="G40" s="345"/>
      <c r="H40" s="345"/>
      <c r="I40" s="345"/>
      <c r="J40" s="345"/>
      <c r="K40" s="345"/>
      <c r="L40" s="345"/>
      <c r="M40" s="345"/>
      <c r="N40" s="345"/>
      <c r="O40" s="345"/>
      <c r="P40" s="345"/>
      <c r="Q40" s="346" t="s">
        <v>128</v>
      </c>
      <c r="R40" s="346"/>
      <c r="S40" s="346"/>
      <c r="T40" s="346"/>
      <c r="U40" s="346"/>
      <c r="V40" s="346"/>
      <c r="W40" s="346"/>
      <c r="X40" s="133" t="s">
        <v>197</v>
      </c>
      <c r="Y40" s="134"/>
      <c r="Z40" s="134"/>
      <c r="AA40" s="134"/>
      <c r="AB40" s="134"/>
      <c r="AC40" s="135"/>
      <c r="AD40" s="347" t="s">
        <v>198</v>
      </c>
      <c r="AE40" s="347"/>
      <c r="AF40" s="347"/>
      <c r="AG40" s="347"/>
      <c r="AH40" s="347" t="s">
        <v>199</v>
      </c>
      <c r="AI40" s="347"/>
      <c r="AJ40" s="347"/>
      <c r="AK40" s="347"/>
      <c r="AL40" s="347" t="s">
        <v>200</v>
      </c>
      <c r="AM40" s="347"/>
      <c r="AN40" s="347"/>
      <c r="AO40" s="347"/>
      <c r="AP40" s="347"/>
      <c r="AQ40" s="348"/>
    </row>
    <row r="41" spans="2:49" ht="62.25" customHeight="1" thickBot="1" x14ac:dyDescent="0.5">
      <c r="B41" s="349"/>
      <c r="C41" s="350" t="s">
        <v>201</v>
      </c>
      <c r="D41" s="147" t="s">
        <v>202</v>
      </c>
      <c r="E41" s="147"/>
      <c r="F41" s="147"/>
      <c r="G41" s="147"/>
      <c r="H41" s="147"/>
      <c r="I41" s="147"/>
      <c r="J41" s="147"/>
      <c r="K41" s="351" t="s">
        <v>126</v>
      </c>
      <c r="L41" s="352"/>
      <c r="M41" s="352"/>
      <c r="N41" s="352"/>
      <c r="O41" s="353" t="s">
        <v>127</v>
      </c>
      <c r="P41" s="146"/>
      <c r="Q41" s="354" t="s">
        <v>130</v>
      </c>
      <c r="R41" s="355" t="s">
        <v>131</v>
      </c>
      <c r="S41" s="355" t="s">
        <v>132</v>
      </c>
      <c r="T41" s="355" t="s">
        <v>133</v>
      </c>
      <c r="U41" s="355" t="s">
        <v>203</v>
      </c>
      <c r="V41" s="356" t="s">
        <v>135</v>
      </c>
      <c r="W41" s="357" t="s">
        <v>136</v>
      </c>
      <c r="X41" s="354" t="s">
        <v>129</v>
      </c>
      <c r="Y41" s="358" t="s">
        <v>204</v>
      </c>
      <c r="Z41" s="359"/>
      <c r="AA41" s="359"/>
      <c r="AB41" s="359"/>
      <c r="AC41" s="360"/>
      <c r="AD41" s="361"/>
      <c r="AE41" s="361"/>
      <c r="AF41" s="361"/>
      <c r="AG41" s="361"/>
      <c r="AH41" s="361"/>
      <c r="AI41" s="361"/>
      <c r="AJ41" s="361"/>
      <c r="AK41" s="361"/>
      <c r="AL41" s="361"/>
      <c r="AM41" s="361"/>
      <c r="AN41" s="361"/>
      <c r="AO41" s="361"/>
      <c r="AP41" s="361"/>
      <c r="AQ41" s="362"/>
      <c r="AT41" s="118" t="s">
        <v>205</v>
      </c>
      <c r="AV41" s="118" t="s">
        <v>206</v>
      </c>
      <c r="AW41" s="118" t="s">
        <v>207</v>
      </c>
    </row>
    <row r="42" spans="2:49" ht="54" customHeight="1" x14ac:dyDescent="0.45">
      <c r="B42" s="363" t="s">
        <v>208</v>
      </c>
      <c r="C42" s="364" t="s">
        <v>151</v>
      </c>
      <c r="D42" s="365" t="s">
        <v>209</v>
      </c>
      <c r="E42" s="365"/>
      <c r="F42" s="365"/>
      <c r="G42" s="365"/>
      <c r="H42" s="365"/>
      <c r="I42" s="365"/>
      <c r="J42" s="365"/>
      <c r="K42" s="366" t="s">
        <v>210</v>
      </c>
      <c r="L42" s="367"/>
      <c r="M42" s="367"/>
      <c r="N42" s="367"/>
      <c r="O42" s="368" t="s">
        <v>150</v>
      </c>
      <c r="P42" s="369"/>
      <c r="Q42" s="370">
        <v>0.16900000000000001</v>
      </c>
      <c r="R42" s="371">
        <v>0.17799999999999999</v>
      </c>
      <c r="S42" s="371">
        <v>0.157</v>
      </c>
      <c r="T42" s="371">
        <v>0.13700000000000001</v>
      </c>
      <c r="U42" s="372">
        <v>0.14199999999999999</v>
      </c>
      <c r="V42" s="373">
        <v>0.16</v>
      </c>
      <c r="W42" s="374">
        <v>0.14000000000000001</v>
      </c>
      <c r="X42" s="375" t="s">
        <v>151</v>
      </c>
      <c r="Y42" s="376" t="s">
        <v>211</v>
      </c>
      <c r="Z42" s="377"/>
      <c r="AA42" s="377"/>
      <c r="AB42" s="377"/>
      <c r="AC42" s="378"/>
      <c r="AD42" s="379" t="s">
        <v>212</v>
      </c>
      <c r="AE42" s="379"/>
      <c r="AF42" s="379"/>
      <c r="AG42" s="379"/>
      <c r="AH42" s="379" t="s">
        <v>213</v>
      </c>
      <c r="AI42" s="379"/>
      <c r="AJ42" s="379"/>
      <c r="AK42" s="379"/>
      <c r="AL42" s="379" t="s">
        <v>214</v>
      </c>
      <c r="AM42" s="379"/>
      <c r="AN42" s="379"/>
      <c r="AO42" s="379"/>
      <c r="AP42" s="379"/>
      <c r="AQ42" s="380"/>
      <c r="AT42" s="118">
        <v>100</v>
      </c>
      <c r="AV42" s="118">
        <v>8</v>
      </c>
      <c r="AW42" s="118">
        <v>18</v>
      </c>
    </row>
    <row r="43" spans="2:49" ht="54" customHeight="1" x14ac:dyDescent="0.45">
      <c r="B43" s="381"/>
      <c r="C43" s="382"/>
      <c r="D43" s="383" t="s">
        <v>215</v>
      </c>
      <c r="E43" s="383"/>
      <c r="F43" s="383"/>
      <c r="G43" s="383"/>
      <c r="H43" s="383"/>
      <c r="I43" s="383"/>
      <c r="J43" s="383"/>
      <c r="K43" s="384" t="s">
        <v>216</v>
      </c>
      <c r="L43" s="385"/>
      <c r="M43" s="385"/>
      <c r="N43" s="385"/>
      <c r="O43" s="386" t="s">
        <v>150</v>
      </c>
      <c r="P43" s="177"/>
      <c r="Q43" s="387">
        <v>0.122</v>
      </c>
      <c r="R43" s="388">
        <v>0.13600000000000001</v>
      </c>
      <c r="S43" s="388">
        <v>0.115</v>
      </c>
      <c r="T43" s="388">
        <v>0.11700000000000001</v>
      </c>
      <c r="U43" s="389">
        <v>0.107</v>
      </c>
      <c r="V43" s="390">
        <v>0.115</v>
      </c>
      <c r="W43" s="391">
        <v>0.10199999999999999</v>
      </c>
      <c r="X43" s="392" t="s">
        <v>151</v>
      </c>
      <c r="Y43" s="393" t="s">
        <v>217</v>
      </c>
      <c r="Z43" s="394"/>
      <c r="AA43" s="394"/>
      <c r="AB43" s="394"/>
      <c r="AC43" s="395"/>
      <c r="AD43" s="396" t="s">
        <v>218</v>
      </c>
      <c r="AE43" s="394"/>
      <c r="AF43" s="394"/>
      <c r="AG43" s="395"/>
      <c r="AH43" s="384" t="s">
        <v>213</v>
      </c>
      <c r="AI43" s="385"/>
      <c r="AJ43" s="385"/>
      <c r="AK43" s="397"/>
      <c r="AL43" s="396" t="s">
        <v>219</v>
      </c>
      <c r="AM43" s="394"/>
      <c r="AN43" s="394"/>
      <c r="AO43" s="394"/>
      <c r="AP43" s="394"/>
      <c r="AQ43" s="398"/>
      <c r="AV43" s="118">
        <f>AV42/AT42</f>
        <v>0.08</v>
      </c>
      <c r="AW43" s="118">
        <f>AW42/AT42</f>
        <v>0.18</v>
      </c>
    </row>
    <row r="44" spans="2:49" ht="54" customHeight="1" x14ac:dyDescent="0.45">
      <c r="B44" s="381"/>
      <c r="C44" s="382"/>
      <c r="D44" s="399" t="s">
        <v>220</v>
      </c>
      <c r="E44" s="399"/>
      <c r="F44" s="399"/>
      <c r="G44" s="399"/>
      <c r="H44" s="399"/>
      <c r="I44" s="399"/>
      <c r="J44" s="399"/>
      <c r="K44" s="400" t="s">
        <v>221</v>
      </c>
      <c r="L44" s="401"/>
      <c r="M44" s="401"/>
      <c r="N44" s="401"/>
      <c r="O44" s="402" t="s">
        <v>150</v>
      </c>
      <c r="P44" s="403"/>
      <c r="Q44" s="404">
        <v>0.107</v>
      </c>
      <c r="R44" s="405">
        <v>9.7000000000000003E-2</v>
      </c>
      <c r="S44" s="405">
        <v>0.1</v>
      </c>
      <c r="T44" s="405">
        <v>0.109</v>
      </c>
      <c r="U44" s="406">
        <v>9.8000000000000004E-2</v>
      </c>
      <c r="V44" s="407">
        <v>8.3000000000000004E-2</v>
      </c>
      <c r="W44" s="408">
        <v>0.09</v>
      </c>
      <c r="X44" s="409" t="s">
        <v>141</v>
      </c>
      <c r="Y44" s="410" t="s">
        <v>222</v>
      </c>
      <c r="Z44" s="411"/>
      <c r="AA44" s="411"/>
      <c r="AB44" s="411"/>
      <c r="AC44" s="412"/>
      <c r="AD44" s="413" t="s">
        <v>223</v>
      </c>
      <c r="AE44" s="413"/>
      <c r="AF44" s="413"/>
      <c r="AG44" s="413"/>
      <c r="AH44" s="396" t="s">
        <v>224</v>
      </c>
      <c r="AI44" s="394"/>
      <c r="AJ44" s="394"/>
      <c r="AK44" s="395"/>
      <c r="AL44" s="414" t="s">
        <v>225</v>
      </c>
      <c r="AM44" s="414"/>
      <c r="AN44" s="414"/>
      <c r="AO44" s="414"/>
      <c r="AP44" s="414"/>
      <c r="AQ44" s="415"/>
      <c r="AW44" s="118">
        <f>SUM(AV43:AW43)</f>
        <v>0.26</v>
      </c>
    </row>
    <row r="45" spans="2:49" ht="54" customHeight="1" x14ac:dyDescent="0.45">
      <c r="B45" s="381"/>
      <c r="C45" s="382"/>
      <c r="D45" s="416" t="s">
        <v>226</v>
      </c>
      <c r="E45" s="416"/>
      <c r="F45" s="416"/>
      <c r="G45" s="416"/>
      <c r="H45" s="416"/>
      <c r="I45" s="416"/>
      <c r="J45" s="416"/>
      <c r="K45" s="125" t="s">
        <v>227</v>
      </c>
      <c r="L45" s="125"/>
      <c r="M45" s="125"/>
      <c r="N45" s="417"/>
      <c r="O45" s="418" t="s">
        <v>228</v>
      </c>
      <c r="P45" s="419"/>
      <c r="Q45" s="420">
        <v>0.309</v>
      </c>
      <c r="R45" s="421">
        <v>0.38800000000000001</v>
      </c>
      <c r="S45" s="421">
        <v>0.40600000000000003</v>
      </c>
      <c r="T45" s="421">
        <v>0.34699999999999998</v>
      </c>
      <c r="U45" s="422">
        <v>0.38700000000000001</v>
      </c>
      <c r="V45" s="422">
        <v>0.38800000000000001</v>
      </c>
      <c r="W45" s="423">
        <v>0.42899999999999999</v>
      </c>
      <c r="X45" s="424" t="s">
        <v>177</v>
      </c>
      <c r="Y45" s="425" t="s">
        <v>229</v>
      </c>
      <c r="Z45" s="426"/>
      <c r="AA45" s="426"/>
      <c r="AB45" s="426"/>
      <c r="AC45" s="426"/>
      <c r="AD45" s="192" t="s">
        <v>223</v>
      </c>
      <c r="AE45" s="192"/>
      <c r="AF45" s="192"/>
      <c r="AG45" s="192"/>
      <c r="AH45" s="426" t="s">
        <v>230</v>
      </c>
      <c r="AI45" s="426"/>
      <c r="AJ45" s="426"/>
      <c r="AK45" s="426"/>
      <c r="AL45" s="426" t="s">
        <v>231</v>
      </c>
      <c r="AM45" s="426"/>
      <c r="AN45" s="426"/>
      <c r="AO45" s="426"/>
      <c r="AP45" s="426"/>
      <c r="AQ45" s="427"/>
    </row>
    <row r="46" spans="2:49" ht="54" customHeight="1" x14ac:dyDescent="0.45">
      <c r="B46" s="381"/>
      <c r="C46" s="382"/>
      <c r="D46" s="288" t="s">
        <v>232</v>
      </c>
      <c r="E46" s="289"/>
      <c r="F46" s="289"/>
      <c r="G46" s="289"/>
      <c r="H46" s="289"/>
      <c r="I46" s="289"/>
      <c r="J46" s="290"/>
      <c r="K46" s="428" t="s">
        <v>233</v>
      </c>
      <c r="L46" s="429"/>
      <c r="M46" s="429"/>
      <c r="N46" s="429"/>
      <c r="O46" s="430" t="s">
        <v>150</v>
      </c>
      <c r="P46" s="431"/>
      <c r="Q46" s="432">
        <v>0.51800000000000002</v>
      </c>
      <c r="R46" s="433">
        <v>0.51500000000000001</v>
      </c>
      <c r="S46" s="433">
        <v>0.51900000000000002</v>
      </c>
      <c r="T46" s="433" t="s">
        <v>234</v>
      </c>
      <c r="U46" s="433" t="s">
        <v>235</v>
      </c>
      <c r="V46" s="433" t="s">
        <v>236</v>
      </c>
      <c r="W46" s="433" t="s">
        <v>237</v>
      </c>
      <c r="X46" s="434" t="s">
        <v>151</v>
      </c>
      <c r="Y46" s="435" t="s">
        <v>238</v>
      </c>
      <c r="Z46" s="436"/>
      <c r="AA46" s="436"/>
      <c r="AB46" s="436"/>
      <c r="AC46" s="437"/>
      <c r="AD46" s="438" t="s">
        <v>239</v>
      </c>
      <c r="AE46" s="438"/>
      <c r="AF46" s="438"/>
      <c r="AG46" s="438"/>
      <c r="AH46" s="439" t="s">
        <v>240</v>
      </c>
      <c r="AI46" s="439"/>
      <c r="AJ46" s="439"/>
      <c r="AK46" s="439"/>
      <c r="AL46" s="438" t="s">
        <v>241</v>
      </c>
      <c r="AM46" s="438"/>
      <c r="AN46" s="438"/>
      <c r="AO46" s="438"/>
      <c r="AP46" s="438"/>
      <c r="AQ46" s="440"/>
    </row>
    <row r="47" spans="2:49" ht="54" customHeight="1" x14ac:dyDescent="0.45">
      <c r="B47" s="381"/>
      <c r="C47" s="382"/>
      <c r="D47" s="319"/>
      <c r="E47" s="320"/>
      <c r="F47" s="320"/>
      <c r="G47" s="320"/>
      <c r="H47" s="320"/>
      <c r="I47" s="320"/>
      <c r="J47" s="321"/>
      <c r="K47" s="441" t="s">
        <v>242</v>
      </c>
      <c r="L47" s="442"/>
      <c r="M47" s="442"/>
      <c r="N47" s="442"/>
      <c r="O47" s="443" t="s">
        <v>150</v>
      </c>
      <c r="P47" s="444"/>
      <c r="Q47" s="445">
        <v>0.29099999999999998</v>
      </c>
      <c r="R47" s="446">
        <v>0.33</v>
      </c>
      <c r="S47" s="446">
        <v>0.29199999999999998</v>
      </c>
      <c r="T47" s="433" t="s">
        <v>243</v>
      </c>
      <c r="U47" s="433" t="s">
        <v>244</v>
      </c>
      <c r="V47" s="433" t="s">
        <v>245</v>
      </c>
      <c r="W47" s="433" t="s">
        <v>246</v>
      </c>
      <c r="X47" s="447" t="s">
        <v>151</v>
      </c>
      <c r="Y47" s="448" t="s">
        <v>247</v>
      </c>
      <c r="Z47" s="449"/>
      <c r="AA47" s="449"/>
      <c r="AB47" s="449"/>
      <c r="AC47" s="450"/>
      <c r="AD47" s="438" t="s">
        <v>239</v>
      </c>
      <c r="AE47" s="438"/>
      <c r="AF47" s="438"/>
      <c r="AG47" s="438"/>
      <c r="AH47" s="439" t="s">
        <v>240</v>
      </c>
      <c r="AI47" s="439"/>
      <c r="AJ47" s="439"/>
      <c r="AK47" s="439"/>
      <c r="AL47" s="451" t="s">
        <v>248</v>
      </c>
      <c r="AM47" s="451"/>
      <c r="AN47" s="451"/>
      <c r="AO47" s="451"/>
      <c r="AP47" s="451"/>
      <c r="AQ47" s="452"/>
    </row>
    <row r="48" spans="2:49" ht="54" customHeight="1" x14ac:dyDescent="0.45">
      <c r="B48" s="381"/>
      <c r="C48" s="382"/>
      <c r="D48" s="288" t="s">
        <v>249</v>
      </c>
      <c r="E48" s="289"/>
      <c r="F48" s="289"/>
      <c r="G48" s="289"/>
      <c r="H48" s="289"/>
      <c r="I48" s="289"/>
      <c r="J48" s="290"/>
      <c r="K48" s="453" t="s">
        <v>250</v>
      </c>
      <c r="L48" s="454"/>
      <c r="M48" s="454"/>
      <c r="N48" s="454"/>
      <c r="O48" s="455" t="s">
        <v>150</v>
      </c>
      <c r="P48" s="456"/>
      <c r="Q48" s="457">
        <v>0.53600000000000003</v>
      </c>
      <c r="R48" s="458">
        <v>0.42699999999999999</v>
      </c>
      <c r="S48" s="458">
        <v>0.54700000000000004</v>
      </c>
      <c r="T48" s="433" t="s">
        <v>251</v>
      </c>
      <c r="U48" s="433" t="s">
        <v>252</v>
      </c>
      <c r="V48" s="433" t="s">
        <v>235</v>
      </c>
      <c r="W48" s="433" t="s">
        <v>253</v>
      </c>
      <c r="X48" s="447" t="s">
        <v>151</v>
      </c>
      <c r="Y48" s="448" t="s">
        <v>254</v>
      </c>
      <c r="Z48" s="449"/>
      <c r="AA48" s="449"/>
      <c r="AB48" s="449"/>
      <c r="AC48" s="450"/>
      <c r="AD48" s="438" t="s">
        <v>255</v>
      </c>
      <c r="AE48" s="438"/>
      <c r="AF48" s="438"/>
      <c r="AG48" s="438"/>
      <c r="AH48" s="439" t="s">
        <v>240</v>
      </c>
      <c r="AI48" s="439"/>
      <c r="AJ48" s="439"/>
      <c r="AK48" s="439"/>
      <c r="AL48" s="426" t="s">
        <v>256</v>
      </c>
      <c r="AM48" s="426"/>
      <c r="AN48" s="426"/>
      <c r="AO48" s="426"/>
      <c r="AP48" s="426"/>
      <c r="AQ48" s="427"/>
    </row>
    <row r="49" spans="2:43" ht="54" customHeight="1" x14ac:dyDescent="0.45">
      <c r="B49" s="381"/>
      <c r="C49" s="459"/>
      <c r="D49" s="460" t="s">
        <v>257</v>
      </c>
      <c r="E49" s="461"/>
      <c r="F49" s="461"/>
      <c r="G49" s="461"/>
      <c r="H49" s="461"/>
      <c r="I49" s="461"/>
      <c r="J49" s="462"/>
      <c r="K49" s="463" t="s">
        <v>258</v>
      </c>
      <c r="L49" s="464"/>
      <c r="M49" s="464"/>
      <c r="N49" s="464"/>
      <c r="O49" s="465" t="s">
        <v>150</v>
      </c>
      <c r="P49" s="466"/>
      <c r="Q49" s="467">
        <v>0.47299999999999998</v>
      </c>
      <c r="R49" s="468">
        <v>0.77700000000000002</v>
      </c>
      <c r="S49" s="469">
        <v>0.73599999999999999</v>
      </c>
      <c r="T49" s="433" t="s">
        <v>259</v>
      </c>
      <c r="U49" s="470" t="s">
        <v>260</v>
      </c>
      <c r="V49" s="433" t="s">
        <v>261</v>
      </c>
      <c r="W49" s="433" t="s">
        <v>262</v>
      </c>
      <c r="X49" s="447" t="s">
        <v>177</v>
      </c>
      <c r="Y49" s="448" t="s">
        <v>263</v>
      </c>
      <c r="Z49" s="449"/>
      <c r="AA49" s="449"/>
      <c r="AB49" s="449"/>
      <c r="AC49" s="450"/>
      <c r="AD49" s="192" t="s">
        <v>223</v>
      </c>
      <c r="AE49" s="192"/>
      <c r="AF49" s="192"/>
      <c r="AG49" s="192"/>
      <c r="AH49" s="471" t="s">
        <v>224</v>
      </c>
      <c r="AI49" s="472"/>
      <c r="AJ49" s="472"/>
      <c r="AK49" s="473"/>
      <c r="AL49" s="451" t="s">
        <v>264</v>
      </c>
      <c r="AM49" s="451"/>
      <c r="AN49" s="451"/>
      <c r="AO49" s="451"/>
      <c r="AP49" s="451"/>
      <c r="AQ49" s="452"/>
    </row>
    <row r="50" spans="2:43" ht="54" customHeight="1" x14ac:dyDescent="0.45">
      <c r="B50" s="381"/>
      <c r="C50" s="474"/>
      <c r="D50" s="460" t="s">
        <v>265</v>
      </c>
      <c r="E50" s="461"/>
      <c r="F50" s="461"/>
      <c r="G50" s="461"/>
      <c r="H50" s="461"/>
      <c r="I50" s="461"/>
      <c r="J50" s="462"/>
      <c r="K50" s="463" t="s">
        <v>266</v>
      </c>
      <c r="L50" s="464"/>
      <c r="M50" s="464"/>
      <c r="N50" s="464"/>
      <c r="O50" s="465" t="s">
        <v>150</v>
      </c>
      <c r="P50" s="466"/>
      <c r="Q50" s="475" t="s">
        <v>153</v>
      </c>
      <c r="R50" s="476" t="s">
        <v>153</v>
      </c>
      <c r="S50" s="477">
        <v>0.38700000000000001</v>
      </c>
      <c r="T50" s="477">
        <v>0.33700000000000002</v>
      </c>
      <c r="U50" s="477">
        <v>0.27600000000000002</v>
      </c>
      <c r="V50" s="477">
        <v>0.245</v>
      </c>
      <c r="W50" s="478">
        <v>0.27500000000000002</v>
      </c>
      <c r="X50" s="447" t="s">
        <v>151</v>
      </c>
      <c r="Y50" s="448" t="s">
        <v>267</v>
      </c>
      <c r="Z50" s="449"/>
      <c r="AA50" s="449"/>
      <c r="AB50" s="449"/>
      <c r="AC50" s="450"/>
      <c r="AD50" s="451" t="s">
        <v>268</v>
      </c>
      <c r="AE50" s="451"/>
      <c r="AF50" s="451"/>
      <c r="AG50" s="451"/>
      <c r="AH50" s="438" t="s">
        <v>269</v>
      </c>
      <c r="AI50" s="438"/>
      <c r="AJ50" s="438"/>
      <c r="AK50" s="438"/>
      <c r="AL50" s="451" t="s">
        <v>270</v>
      </c>
      <c r="AM50" s="451"/>
      <c r="AN50" s="451"/>
      <c r="AO50" s="451"/>
      <c r="AP50" s="451"/>
      <c r="AQ50" s="452"/>
    </row>
    <row r="51" spans="2:43" ht="54" customHeight="1" x14ac:dyDescent="0.45">
      <c r="B51" s="381"/>
      <c r="C51" s="474"/>
      <c r="D51" s="460" t="s">
        <v>271</v>
      </c>
      <c r="E51" s="461"/>
      <c r="F51" s="461"/>
      <c r="G51" s="461"/>
      <c r="H51" s="461"/>
      <c r="I51" s="461"/>
      <c r="J51" s="462"/>
      <c r="K51" s="479" t="s">
        <v>272</v>
      </c>
      <c r="L51" s="480"/>
      <c r="M51" s="480"/>
      <c r="N51" s="480"/>
      <c r="O51" s="465" t="s">
        <v>150</v>
      </c>
      <c r="P51" s="466"/>
      <c r="Q51" s="481">
        <v>7.2999999999999995E-2</v>
      </c>
      <c r="R51" s="482">
        <v>4.9000000000000002E-2</v>
      </c>
      <c r="S51" s="477">
        <v>9.4E-2</v>
      </c>
      <c r="T51" s="477">
        <v>6.3E-2</v>
      </c>
      <c r="U51" s="477">
        <v>0.10199999999999999</v>
      </c>
      <c r="V51" s="477">
        <v>7.0999999999999994E-2</v>
      </c>
      <c r="W51" s="478">
        <v>8.7999999999999995E-2</v>
      </c>
      <c r="X51" s="447" t="s">
        <v>177</v>
      </c>
      <c r="Y51" s="448" t="s">
        <v>273</v>
      </c>
      <c r="Z51" s="449"/>
      <c r="AA51" s="449"/>
      <c r="AB51" s="449"/>
      <c r="AC51" s="450"/>
      <c r="AD51" s="192" t="s">
        <v>223</v>
      </c>
      <c r="AE51" s="192"/>
      <c r="AF51" s="192"/>
      <c r="AG51" s="192"/>
      <c r="AH51" s="451" t="s">
        <v>274</v>
      </c>
      <c r="AI51" s="451"/>
      <c r="AJ51" s="451"/>
      <c r="AK51" s="451"/>
      <c r="AL51" s="451" t="s">
        <v>275</v>
      </c>
      <c r="AM51" s="451"/>
      <c r="AN51" s="451"/>
      <c r="AO51" s="451"/>
      <c r="AP51" s="451"/>
      <c r="AQ51" s="452"/>
    </row>
    <row r="52" spans="2:43" ht="54" customHeight="1" x14ac:dyDescent="0.45">
      <c r="B52" s="381"/>
      <c r="C52" s="483" t="s">
        <v>141</v>
      </c>
      <c r="D52" s="484" t="s">
        <v>276</v>
      </c>
      <c r="E52" s="485"/>
      <c r="F52" s="485"/>
      <c r="G52" s="485"/>
      <c r="H52" s="485"/>
      <c r="I52" s="485"/>
      <c r="J52" s="485"/>
      <c r="K52" s="486" t="s">
        <v>277</v>
      </c>
      <c r="L52" s="487"/>
      <c r="M52" s="487"/>
      <c r="N52" s="488"/>
      <c r="O52" s="489" t="s">
        <v>278</v>
      </c>
      <c r="P52" s="490"/>
      <c r="Q52" s="491">
        <v>0.57899999999999996</v>
      </c>
      <c r="R52" s="492">
        <v>0.55400000000000005</v>
      </c>
      <c r="S52" s="492">
        <v>0.57099999999999995</v>
      </c>
      <c r="T52" s="492">
        <v>0.51900000000000002</v>
      </c>
      <c r="U52" s="493">
        <v>0.55400000000000005</v>
      </c>
      <c r="V52" s="493">
        <v>0.56599999999999995</v>
      </c>
      <c r="W52" s="494" t="s">
        <v>153</v>
      </c>
      <c r="X52" s="495" t="s">
        <v>141</v>
      </c>
      <c r="Y52" s="496" t="s">
        <v>279</v>
      </c>
      <c r="Z52" s="497"/>
      <c r="AA52" s="497"/>
      <c r="AB52" s="497"/>
      <c r="AC52" s="498"/>
      <c r="AD52" s="499" t="s">
        <v>280</v>
      </c>
      <c r="AE52" s="497"/>
      <c r="AF52" s="497"/>
      <c r="AG52" s="498"/>
      <c r="AH52" s="499" t="s">
        <v>281</v>
      </c>
      <c r="AI52" s="497"/>
      <c r="AJ52" s="497"/>
      <c r="AK52" s="498"/>
      <c r="AL52" s="499" t="s">
        <v>282</v>
      </c>
      <c r="AM52" s="500"/>
      <c r="AN52" s="500"/>
      <c r="AO52" s="500"/>
      <c r="AP52" s="500"/>
      <c r="AQ52" s="501"/>
    </row>
    <row r="53" spans="2:43" ht="54" customHeight="1" x14ac:dyDescent="0.45">
      <c r="B53" s="381"/>
      <c r="C53" s="502"/>
      <c r="D53" s="503" t="s">
        <v>283</v>
      </c>
      <c r="E53" s="504"/>
      <c r="F53" s="504"/>
      <c r="G53" s="504"/>
      <c r="H53" s="504"/>
      <c r="I53" s="504"/>
      <c r="J53" s="504"/>
      <c r="K53" s="505" t="s">
        <v>284</v>
      </c>
      <c r="L53" s="506"/>
      <c r="M53" s="506"/>
      <c r="N53" s="507"/>
      <c r="O53" s="508" t="s">
        <v>278</v>
      </c>
      <c r="P53" s="509"/>
      <c r="Q53" s="510">
        <v>0.57099999999999995</v>
      </c>
      <c r="R53" s="511">
        <v>0.875</v>
      </c>
      <c r="S53" s="511">
        <v>0.83299999999999996</v>
      </c>
      <c r="T53" s="511">
        <v>0.75</v>
      </c>
      <c r="U53" s="512">
        <v>0.16700000000000001</v>
      </c>
      <c r="V53" s="512">
        <v>0.6</v>
      </c>
      <c r="W53" s="513" t="s">
        <v>153</v>
      </c>
      <c r="X53" s="514" t="s">
        <v>141</v>
      </c>
      <c r="Y53" s="515" t="s">
        <v>285</v>
      </c>
      <c r="Z53" s="516"/>
      <c r="AA53" s="516"/>
      <c r="AB53" s="516"/>
      <c r="AC53" s="517"/>
      <c r="AD53" s="505" t="s">
        <v>286</v>
      </c>
      <c r="AE53" s="518"/>
      <c r="AF53" s="518"/>
      <c r="AG53" s="519"/>
      <c r="AH53" s="520" t="s">
        <v>287</v>
      </c>
      <c r="AI53" s="506"/>
      <c r="AJ53" s="506"/>
      <c r="AK53" s="509"/>
      <c r="AL53" s="521" t="s">
        <v>288</v>
      </c>
      <c r="AM53" s="522"/>
      <c r="AN53" s="522"/>
      <c r="AO53" s="522"/>
      <c r="AP53" s="522"/>
      <c r="AQ53" s="523"/>
    </row>
    <row r="54" spans="2:43" ht="54" customHeight="1" x14ac:dyDescent="0.45">
      <c r="B54" s="381"/>
      <c r="C54" s="502"/>
      <c r="D54" s="503" t="s">
        <v>289</v>
      </c>
      <c r="E54" s="504"/>
      <c r="F54" s="504"/>
      <c r="G54" s="504"/>
      <c r="H54" s="504"/>
      <c r="I54" s="504"/>
      <c r="J54" s="504"/>
      <c r="K54" s="524" t="s">
        <v>290</v>
      </c>
      <c r="L54" s="525"/>
      <c r="M54" s="525"/>
      <c r="N54" s="526"/>
      <c r="O54" s="508" t="s">
        <v>228</v>
      </c>
      <c r="P54" s="509"/>
      <c r="Q54" s="527" t="s">
        <v>291</v>
      </c>
      <c r="R54" s="528" t="s">
        <v>292</v>
      </c>
      <c r="S54" s="528" t="s">
        <v>293</v>
      </c>
      <c r="T54" s="529" t="s">
        <v>294</v>
      </c>
      <c r="U54" s="529" t="s">
        <v>295</v>
      </c>
      <c r="V54" s="529" t="s">
        <v>296</v>
      </c>
      <c r="W54" s="530" t="s">
        <v>297</v>
      </c>
      <c r="X54" s="514" t="s">
        <v>177</v>
      </c>
      <c r="Y54" s="515" t="s">
        <v>298</v>
      </c>
      <c r="Z54" s="516"/>
      <c r="AA54" s="516"/>
      <c r="AB54" s="516"/>
      <c r="AC54" s="517"/>
      <c r="AD54" s="520" t="s">
        <v>223</v>
      </c>
      <c r="AE54" s="506"/>
      <c r="AF54" s="506"/>
      <c r="AG54" s="509"/>
      <c r="AH54" s="521" t="s">
        <v>299</v>
      </c>
      <c r="AI54" s="516"/>
      <c r="AJ54" s="516"/>
      <c r="AK54" s="517"/>
      <c r="AL54" s="521" t="s">
        <v>300</v>
      </c>
      <c r="AM54" s="522"/>
      <c r="AN54" s="522"/>
      <c r="AO54" s="522"/>
      <c r="AP54" s="522"/>
      <c r="AQ54" s="523"/>
    </row>
    <row r="55" spans="2:43" ht="54" customHeight="1" thickBot="1" x14ac:dyDescent="0.5">
      <c r="B55" s="381"/>
      <c r="C55" s="531"/>
      <c r="D55" s="532" t="s">
        <v>301</v>
      </c>
      <c r="E55" s="533"/>
      <c r="F55" s="533"/>
      <c r="G55" s="533"/>
      <c r="H55" s="533"/>
      <c r="I55" s="533"/>
      <c r="J55" s="533"/>
      <c r="K55" s="534" t="s">
        <v>302</v>
      </c>
      <c r="L55" s="535"/>
      <c r="M55" s="535"/>
      <c r="N55" s="536"/>
      <c r="O55" s="537" t="s">
        <v>150</v>
      </c>
      <c r="P55" s="531"/>
      <c r="Q55" s="538">
        <v>0.109</v>
      </c>
      <c r="R55" s="539">
        <v>9.7000000000000003E-2</v>
      </c>
      <c r="S55" s="539">
        <v>0.13200000000000001</v>
      </c>
      <c r="T55" s="539">
        <v>0.11600000000000001</v>
      </c>
      <c r="U55" s="539">
        <v>0.13300000000000001</v>
      </c>
      <c r="V55" s="540">
        <v>0.10199999999999999</v>
      </c>
      <c r="W55" s="541">
        <v>0.16500000000000001</v>
      </c>
      <c r="X55" s="542" t="s">
        <v>177</v>
      </c>
      <c r="Y55" s="543" t="s">
        <v>303</v>
      </c>
      <c r="Z55" s="544"/>
      <c r="AA55" s="544"/>
      <c r="AB55" s="544"/>
      <c r="AC55" s="545"/>
      <c r="AD55" s="546" t="s">
        <v>223</v>
      </c>
      <c r="AE55" s="547"/>
      <c r="AF55" s="547"/>
      <c r="AG55" s="531"/>
      <c r="AH55" s="548" t="s">
        <v>304</v>
      </c>
      <c r="AI55" s="549"/>
      <c r="AJ55" s="549"/>
      <c r="AK55" s="550"/>
      <c r="AL55" s="548" t="s">
        <v>264</v>
      </c>
      <c r="AM55" s="544"/>
      <c r="AN55" s="544"/>
      <c r="AO55" s="544"/>
      <c r="AP55" s="544"/>
      <c r="AQ55" s="551"/>
    </row>
    <row r="56" spans="2:43" ht="54" customHeight="1" x14ac:dyDescent="0.45">
      <c r="B56" s="381"/>
      <c r="C56" s="483" t="s">
        <v>177</v>
      </c>
      <c r="D56" s="484" t="s">
        <v>305</v>
      </c>
      <c r="E56" s="485"/>
      <c r="F56" s="485"/>
      <c r="G56" s="485"/>
      <c r="H56" s="485"/>
      <c r="I56" s="485"/>
      <c r="J56" s="485"/>
      <c r="K56" s="552" t="s">
        <v>306</v>
      </c>
      <c r="L56" s="553"/>
      <c r="M56" s="553"/>
      <c r="N56" s="554"/>
      <c r="O56" s="555" t="s">
        <v>307</v>
      </c>
      <c r="P56" s="556"/>
      <c r="Q56" s="557">
        <v>0</v>
      </c>
      <c r="R56" s="558">
        <v>0</v>
      </c>
      <c r="S56" s="558">
        <v>0</v>
      </c>
      <c r="T56" s="558">
        <v>0</v>
      </c>
      <c r="U56" s="559">
        <v>0</v>
      </c>
      <c r="V56" s="559">
        <v>0</v>
      </c>
      <c r="W56" s="560">
        <v>0</v>
      </c>
      <c r="X56" s="495" t="s">
        <v>141</v>
      </c>
      <c r="Y56" s="561" t="s">
        <v>308</v>
      </c>
      <c r="Z56" s="500"/>
      <c r="AA56" s="500"/>
      <c r="AB56" s="500"/>
      <c r="AC56" s="562"/>
      <c r="AD56" s="563" t="s">
        <v>223</v>
      </c>
      <c r="AE56" s="487"/>
      <c r="AF56" s="487"/>
      <c r="AG56" s="490"/>
      <c r="AH56" s="499" t="s">
        <v>309</v>
      </c>
      <c r="AI56" s="497"/>
      <c r="AJ56" s="497"/>
      <c r="AK56" s="498"/>
      <c r="AL56" s="499" t="s">
        <v>310</v>
      </c>
      <c r="AM56" s="500"/>
      <c r="AN56" s="500"/>
      <c r="AO56" s="500"/>
      <c r="AP56" s="500"/>
      <c r="AQ56" s="501"/>
    </row>
    <row r="57" spans="2:43" ht="54" customHeight="1" x14ac:dyDescent="0.45">
      <c r="B57" s="381"/>
      <c r="C57" s="502"/>
      <c r="D57" s="288" t="s">
        <v>232</v>
      </c>
      <c r="E57" s="289"/>
      <c r="F57" s="289"/>
      <c r="G57" s="289"/>
      <c r="H57" s="289"/>
      <c r="I57" s="289"/>
      <c r="J57" s="290"/>
      <c r="K57" s="463" t="s">
        <v>311</v>
      </c>
      <c r="L57" s="464"/>
      <c r="M57" s="464"/>
      <c r="N57" s="464"/>
      <c r="O57" s="465" t="s">
        <v>150</v>
      </c>
      <c r="P57" s="466"/>
      <c r="Q57" s="564" t="s">
        <v>312</v>
      </c>
      <c r="R57" s="565" t="s">
        <v>313</v>
      </c>
      <c r="S57" s="565" t="s">
        <v>314</v>
      </c>
      <c r="T57" s="566" t="s">
        <v>315</v>
      </c>
      <c r="U57" s="566" t="s">
        <v>316</v>
      </c>
      <c r="V57" s="566" t="s">
        <v>317</v>
      </c>
      <c r="W57" s="567" t="s">
        <v>318</v>
      </c>
      <c r="X57" s="434" t="s">
        <v>151</v>
      </c>
      <c r="Y57" s="568" t="s">
        <v>319</v>
      </c>
      <c r="Z57" s="569"/>
      <c r="AA57" s="569"/>
      <c r="AB57" s="569"/>
      <c r="AC57" s="570"/>
      <c r="AD57" s="438" t="s">
        <v>320</v>
      </c>
      <c r="AE57" s="438"/>
      <c r="AF57" s="438"/>
      <c r="AG57" s="438"/>
      <c r="AH57" s="438" t="s">
        <v>213</v>
      </c>
      <c r="AI57" s="438"/>
      <c r="AJ57" s="438"/>
      <c r="AK57" s="438"/>
      <c r="AL57" s="438" t="s">
        <v>214</v>
      </c>
      <c r="AM57" s="438"/>
      <c r="AN57" s="438"/>
      <c r="AO57" s="438"/>
      <c r="AP57" s="438"/>
      <c r="AQ57" s="440"/>
    </row>
    <row r="58" spans="2:43" ht="54" customHeight="1" x14ac:dyDescent="0.45">
      <c r="B58" s="381"/>
      <c r="C58" s="502"/>
      <c r="D58" s="319"/>
      <c r="E58" s="320"/>
      <c r="F58" s="320"/>
      <c r="G58" s="320"/>
      <c r="H58" s="320"/>
      <c r="I58" s="320"/>
      <c r="J58" s="321"/>
      <c r="K58" s="441" t="s">
        <v>321</v>
      </c>
      <c r="L58" s="442"/>
      <c r="M58" s="442"/>
      <c r="N58" s="442"/>
      <c r="O58" s="443" t="s">
        <v>150</v>
      </c>
      <c r="P58" s="444"/>
      <c r="Q58" s="564" t="s">
        <v>312</v>
      </c>
      <c r="R58" s="446" t="s">
        <v>322</v>
      </c>
      <c r="S58" s="446" t="s">
        <v>323</v>
      </c>
      <c r="T58" s="446" t="s">
        <v>324</v>
      </c>
      <c r="U58" s="446" t="s">
        <v>317</v>
      </c>
      <c r="V58" s="571" t="s">
        <v>325</v>
      </c>
      <c r="W58" s="572" t="s">
        <v>326</v>
      </c>
      <c r="X58" s="447" t="s">
        <v>151</v>
      </c>
      <c r="Y58" s="573" t="s">
        <v>327</v>
      </c>
      <c r="Z58" s="574"/>
      <c r="AA58" s="574"/>
      <c r="AB58" s="574"/>
      <c r="AC58" s="575"/>
      <c r="AD58" s="438" t="s">
        <v>320</v>
      </c>
      <c r="AE58" s="438"/>
      <c r="AF58" s="438"/>
      <c r="AG58" s="438"/>
      <c r="AH58" s="438" t="s">
        <v>213</v>
      </c>
      <c r="AI58" s="438"/>
      <c r="AJ58" s="438"/>
      <c r="AK58" s="438"/>
      <c r="AL58" s="438" t="s">
        <v>214</v>
      </c>
      <c r="AM58" s="438"/>
      <c r="AN58" s="438"/>
      <c r="AO58" s="438"/>
      <c r="AP58" s="438"/>
      <c r="AQ58" s="440"/>
    </row>
    <row r="59" spans="2:43" ht="54" customHeight="1" x14ac:dyDescent="0.45">
      <c r="B59" s="381"/>
      <c r="C59" s="502"/>
      <c r="D59" s="576" t="s">
        <v>249</v>
      </c>
      <c r="E59" s="289"/>
      <c r="F59" s="289"/>
      <c r="G59" s="289"/>
      <c r="H59" s="289"/>
      <c r="I59" s="289"/>
      <c r="J59" s="290"/>
      <c r="K59" s="453" t="s">
        <v>328</v>
      </c>
      <c r="L59" s="454"/>
      <c r="M59" s="454"/>
      <c r="N59" s="454"/>
      <c r="O59" s="455" t="s">
        <v>150</v>
      </c>
      <c r="P59" s="456"/>
      <c r="Q59" s="457" t="s">
        <v>11</v>
      </c>
      <c r="R59" s="458" t="s">
        <v>329</v>
      </c>
      <c r="S59" s="458" t="s">
        <v>330</v>
      </c>
      <c r="T59" s="458" t="s">
        <v>331</v>
      </c>
      <c r="U59" s="458" t="s">
        <v>332</v>
      </c>
      <c r="V59" s="577" t="s">
        <v>333</v>
      </c>
      <c r="W59" s="578" t="s">
        <v>334</v>
      </c>
      <c r="X59" s="447" t="s">
        <v>151</v>
      </c>
      <c r="Y59" s="448" t="s">
        <v>335</v>
      </c>
      <c r="Z59" s="449"/>
      <c r="AA59" s="449"/>
      <c r="AB59" s="449"/>
      <c r="AC59" s="450"/>
      <c r="AD59" s="438" t="s">
        <v>255</v>
      </c>
      <c r="AE59" s="438"/>
      <c r="AF59" s="438"/>
      <c r="AG59" s="438"/>
      <c r="AH59" s="438" t="s">
        <v>213</v>
      </c>
      <c r="AI59" s="438"/>
      <c r="AJ59" s="438"/>
      <c r="AK59" s="438"/>
      <c r="AL59" s="451" t="s">
        <v>256</v>
      </c>
      <c r="AM59" s="451"/>
      <c r="AN59" s="451"/>
      <c r="AO59" s="451"/>
      <c r="AP59" s="451"/>
      <c r="AQ59" s="452"/>
    </row>
    <row r="60" spans="2:43" ht="54" customHeight="1" x14ac:dyDescent="0.45">
      <c r="B60" s="381"/>
      <c r="C60" s="502"/>
      <c r="D60" s="579"/>
      <c r="E60" s="580"/>
      <c r="F60" s="580"/>
      <c r="G60" s="580"/>
      <c r="H60" s="580"/>
      <c r="I60" s="580"/>
      <c r="J60" s="581"/>
      <c r="K60" s="453" t="s">
        <v>336</v>
      </c>
      <c r="L60" s="454"/>
      <c r="M60" s="454"/>
      <c r="N60" s="454"/>
      <c r="O60" s="455" t="s">
        <v>150</v>
      </c>
      <c r="P60" s="456"/>
      <c r="Q60" s="457" t="s">
        <v>11</v>
      </c>
      <c r="R60" s="458" t="s">
        <v>337</v>
      </c>
      <c r="S60" s="458" t="s">
        <v>338</v>
      </c>
      <c r="T60" s="458" t="s">
        <v>339</v>
      </c>
      <c r="U60" s="458" t="s">
        <v>340</v>
      </c>
      <c r="V60" s="577" t="s">
        <v>317</v>
      </c>
      <c r="W60" s="578" t="s">
        <v>341</v>
      </c>
      <c r="X60" s="447" t="s">
        <v>141</v>
      </c>
      <c r="Y60" s="448" t="s">
        <v>342</v>
      </c>
      <c r="Z60" s="449"/>
      <c r="AA60" s="449"/>
      <c r="AB60" s="449"/>
      <c r="AC60" s="450"/>
      <c r="AD60" s="582" t="s">
        <v>223</v>
      </c>
      <c r="AE60" s="582"/>
      <c r="AF60" s="582"/>
      <c r="AG60" s="582"/>
      <c r="AH60" s="438" t="s">
        <v>343</v>
      </c>
      <c r="AI60" s="438"/>
      <c r="AJ60" s="438"/>
      <c r="AK60" s="438"/>
      <c r="AL60" s="451" t="s">
        <v>256</v>
      </c>
      <c r="AM60" s="451"/>
      <c r="AN60" s="451"/>
      <c r="AO60" s="451"/>
      <c r="AP60" s="451"/>
      <c r="AQ60" s="452"/>
    </row>
    <row r="61" spans="2:43" ht="54" customHeight="1" x14ac:dyDescent="0.45">
      <c r="B61" s="381"/>
      <c r="C61" s="502"/>
      <c r="D61" s="460" t="s">
        <v>257</v>
      </c>
      <c r="E61" s="461"/>
      <c r="F61" s="461"/>
      <c r="G61" s="461"/>
      <c r="H61" s="461"/>
      <c r="I61" s="461"/>
      <c r="J61" s="462"/>
      <c r="K61" s="463" t="s">
        <v>344</v>
      </c>
      <c r="L61" s="464"/>
      <c r="M61" s="464"/>
      <c r="N61" s="464"/>
      <c r="O61" s="465" t="s">
        <v>150</v>
      </c>
      <c r="P61" s="466"/>
      <c r="Q61" s="583" t="s">
        <v>11</v>
      </c>
      <c r="R61" s="584" t="s">
        <v>345</v>
      </c>
      <c r="S61" s="566" t="s">
        <v>345</v>
      </c>
      <c r="T61" s="566" t="s">
        <v>345</v>
      </c>
      <c r="U61" s="566" t="s">
        <v>346</v>
      </c>
      <c r="V61" s="566" t="s">
        <v>347</v>
      </c>
      <c r="W61" s="566" t="s">
        <v>348</v>
      </c>
      <c r="X61" s="447" t="s">
        <v>177</v>
      </c>
      <c r="Y61" s="448" t="s">
        <v>349</v>
      </c>
      <c r="Z61" s="449"/>
      <c r="AA61" s="449"/>
      <c r="AB61" s="449"/>
      <c r="AC61" s="450"/>
      <c r="AD61" s="582" t="s">
        <v>223</v>
      </c>
      <c r="AE61" s="582"/>
      <c r="AF61" s="582"/>
      <c r="AG61" s="582"/>
      <c r="AH61" s="451" t="s">
        <v>224</v>
      </c>
      <c r="AI61" s="451"/>
      <c r="AJ61" s="451"/>
      <c r="AK61" s="451"/>
      <c r="AL61" s="451" t="s">
        <v>350</v>
      </c>
      <c r="AM61" s="451"/>
      <c r="AN61" s="451"/>
      <c r="AO61" s="451"/>
      <c r="AP61" s="451"/>
      <c r="AQ61" s="452"/>
    </row>
    <row r="62" spans="2:43" ht="54" customHeight="1" x14ac:dyDescent="0.45">
      <c r="B62" s="381"/>
      <c r="C62" s="502"/>
      <c r="D62" s="288" t="s">
        <v>265</v>
      </c>
      <c r="E62" s="289"/>
      <c r="F62" s="289"/>
      <c r="G62" s="289"/>
      <c r="H62" s="289"/>
      <c r="I62" s="289"/>
      <c r="J62" s="290"/>
      <c r="K62" s="463" t="s">
        <v>351</v>
      </c>
      <c r="L62" s="464"/>
      <c r="M62" s="464"/>
      <c r="N62" s="464"/>
      <c r="O62" s="465" t="s">
        <v>150</v>
      </c>
      <c r="P62" s="466"/>
      <c r="Q62" s="475" t="s">
        <v>11</v>
      </c>
      <c r="R62" s="566" t="s">
        <v>352</v>
      </c>
      <c r="S62" s="566" t="s">
        <v>353</v>
      </c>
      <c r="T62" s="585" t="s">
        <v>354</v>
      </c>
      <c r="U62" s="585" t="s">
        <v>355</v>
      </c>
      <c r="V62" s="585" t="s">
        <v>356</v>
      </c>
      <c r="W62" s="585" t="s">
        <v>357</v>
      </c>
      <c r="X62" s="447" t="s">
        <v>177</v>
      </c>
      <c r="Y62" s="448" t="s">
        <v>358</v>
      </c>
      <c r="Z62" s="449"/>
      <c r="AA62" s="449"/>
      <c r="AB62" s="449"/>
      <c r="AC62" s="450"/>
      <c r="AD62" s="582" t="s">
        <v>223</v>
      </c>
      <c r="AE62" s="582"/>
      <c r="AF62" s="582"/>
      <c r="AG62" s="582"/>
      <c r="AH62" s="451" t="s">
        <v>359</v>
      </c>
      <c r="AI62" s="451"/>
      <c r="AJ62" s="451"/>
      <c r="AK62" s="451"/>
      <c r="AL62" s="451" t="s">
        <v>350</v>
      </c>
      <c r="AM62" s="451"/>
      <c r="AN62" s="451"/>
      <c r="AO62" s="451"/>
      <c r="AP62" s="451"/>
      <c r="AQ62" s="452"/>
    </row>
    <row r="63" spans="2:43" ht="54" customHeight="1" thickBot="1" x14ac:dyDescent="0.5">
      <c r="B63" s="586"/>
      <c r="C63" s="531"/>
      <c r="D63" s="587" t="s">
        <v>360</v>
      </c>
      <c r="E63" s="588"/>
      <c r="F63" s="588"/>
      <c r="G63" s="588"/>
      <c r="H63" s="588"/>
      <c r="I63" s="588"/>
      <c r="J63" s="589"/>
      <c r="K63" s="590" t="s">
        <v>361</v>
      </c>
      <c r="L63" s="591"/>
      <c r="M63" s="591"/>
      <c r="N63" s="592"/>
      <c r="O63" s="593" t="s">
        <v>150</v>
      </c>
      <c r="P63" s="594"/>
      <c r="Q63" s="433" t="s">
        <v>362</v>
      </c>
      <c r="R63" s="433" t="s">
        <v>363</v>
      </c>
      <c r="S63" s="433" t="s">
        <v>364</v>
      </c>
      <c r="T63" s="433" t="s">
        <v>365</v>
      </c>
      <c r="U63" s="433" t="s">
        <v>366</v>
      </c>
      <c r="V63" s="433" t="s">
        <v>367</v>
      </c>
      <c r="W63" s="433" t="s">
        <v>368</v>
      </c>
      <c r="X63" s="542" t="s">
        <v>177</v>
      </c>
      <c r="Y63" s="595" t="s">
        <v>369</v>
      </c>
      <c r="Z63" s="549"/>
      <c r="AA63" s="549"/>
      <c r="AB63" s="549"/>
      <c r="AC63" s="550"/>
      <c r="AD63" s="546" t="s">
        <v>223</v>
      </c>
      <c r="AE63" s="547"/>
      <c r="AF63" s="547"/>
      <c r="AG63" s="531"/>
      <c r="AH63" s="548" t="s">
        <v>370</v>
      </c>
      <c r="AI63" s="549"/>
      <c r="AJ63" s="549"/>
      <c r="AK63" s="550"/>
      <c r="AL63" s="548" t="s">
        <v>282</v>
      </c>
      <c r="AM63" s="544"/>
      <c r="AN63" s="544"/>
      <c r="AO63" s="544"/>
      <c r="AP63" s="544"/>
      <c r="AQ63" s="551"/>
    </row>
  </sheetData>
  <mergeCells count="406">
    <mergeCell ref="AL63:AQ63"/>
    <mergeCell ref="D63:J63"/>
    <mergeCell ref="K63:N63"/>
    <mergeCell ref="O63:P63"/>
    <mergeCell ref="Y63:AC63"/>
    <mergeCell ref="AD63:AG63"/>
    <mergeCell ref="AH63:AK63"/>
    <mergeCell ref="AL61:AQ61"/>
    <mergeCell ref="D62:J62"/>
    <mergeCell ref="K62:N62"/>
    <mergeCell ref="O62:P62"/>
    <mergeCell ref="Y62:AC62"/>
    <mergeCell ref="AD62:AG62"/>
    <mergeCell ref="AH62:AK62"/>
    <mergeCell ref="AL62:AQ62"/>
    <mergeCell ref="Y60:AC60"/>
    <mergeCell ref="AD60:AG60"/>
    <mergeCell ref="AH60:AK60"/>
    <mergeCell ref="AL60:AQ60"/>
    <mergeCell ref="D61:J61"/>
    <mergeCell ref="K61:N61"/>
    <mergeCell ref="O61:P61"/>
    <mergeCell ref="Y61:AC61"/>
    <mergeCell ref="AD61:AG61"/>
    <mergeCell ref="AH61:AK61"/>
    <mergeCell ref="AH58:AK58"/>
    <mergeCell ref="AL58:AQ58"/>
    <mergeCell ref="D59:J60"/>
    <mergeCell ref="K59:N59"/>
    <mergeCell ref="O59:P59"/>
    <mergeCell ref="Y59:AC59"/>
    <mergeCell ref="AD59:AG59"/>
    <mergeCell ref="AH59:AK59"/>
    <mergeCell ref="AL59:AQ59"/>
    <mergeCell ref="K60:N60"/>
    <mergeCell ref="AH56:AK56"/>
    <mergeCell ref="AL56:AQ56"/>
    <mergeCell ref="D57:J58"/>
    <mergeCell ref="K57:N57"/>
    <mergeCell ref="O57:P57"/>
    <mergeCell ref="Y57:AC57"/>
    <mergeCell ref="AD57:AG57"/>
    <mergeCell ref="AH57:AK57"/>
    <mergeCell ref="AL57:AQ57"/>
    <mergeCell ref="K58:N58"/>
    <mergeCell ref="C56:C63"/>
    <mergeCell ref="D56:J56"/>
    <mergeCell ref="K56:N56"/>
    <mergeCell ref="O56:P56"/>
    <mergeCell ref="Y56:AC56"/>
    <mergeCell ref="AD56:AG56"/>
    <mergeCell ref="O58:P58"/>
    <mergeCell ref="Y58:AC58"/>
    <mergeCell ref="AD58:AG58"/>
    <mergeCell ref="O60:P60"/>
    <mergeCell ref="AD54:AG54"/>
    <mergeCell ref="AH54:AK54"/>
    <mergeCell ref="AL54:AQ54"/>
    <mergeCell ref="D55:J55"/>
    <mergeCell ref="K55:N55"/>
    <mergeCell ref="O55:P55"/>
    <mergeCell ref="Y55:AC55"/>
    <mergeCell ref="AD55:AG55"/>
    <mergeCell ref="AH55:AK55"/>
    <mergeCell ref="AL55:AQ55"/>
    <mergeCell ref="AH52:AK52"/>
    <mergeCell ref="AL52:AQ52"/>
    <mergeCell ref="D53:J53"/>
    <mergeCell ref="K53:N53"/>
    <mergeCell ref="O53:P53"/>
    <mergeCell ref="Y53:AC53"/>
    <mergeCell ref="AD53:AG53"/>
    <mergeCell ref="AH53:AK53"/>
    <mergeCell ref="AL53:AQ53"/>
    <mergeCell ref="C52:C55"/>
    <mergeCell ref="D52:J52"/>
    <mergeCell ref="K52:N52"/>
    <mergeCell ref="O52:P52"/>
    <mergeCell ref="Y52:AC52"/>
    <mergeCell ref="AD52:AG52"/>
    <mergeCell ref="D54:J54"/>
    <mergeCell ref="K54:N54"/>
    <mergeCell ref="O54:P54"/>
    <mergeCell ref="Y54:AC54"/>
    <mergeCell ref="AL50:AQ50"/>
    <mergeCell ref="D51:J51"/>
    <mergeCell ref="K51:N51"/>
    <mergeCell ref="O51:P51"/>
    <mergeCell ref="Y51:AC51"/>
    <mergeCell ref="AD51:AG51"/>
    <mergeCell ref="AH51:AK51"/>
    <mergeCell ref="AL51:AQ51"/>
    <mergeCell ref="D50:J50"/>
    <mergeCell ref="K50:N50"/>
    <mergeCell ref="O50:P50"/>
    <mergeCell ref="Y50:AC50"/>
    <mergeCell ref="AD50:AG50"/>
    <mergeCell ref="AH50:AK50"/>
    <mergeCell ref="AL48:AQ48"/>
    <mergeCell ref="D49:J49"/>
    <mergeCell ref="K49:N49"/>
    <mergeCell ref="O49:P49"/>
    <mergeCell ref="Y49:AC49"/>
    <mergeCell ref="AD49:AG49"/>
    <mergeCell ref="AH49:AK49"/>
    <mergeCell ref="AL49:AQ49"/>
    <mergeCell ref="Y47:AC47"/>
    <mergeCell ref="AD47:AG47"/>
    <mergeCell ref="AH47:AK47"/>
    <mergeCell ref="AL47:AQ47"/>
    <mergeCell ref="D48:J48"/>
    <mergeCell ref="K48:N48"/>
    <mergeCell ref="O48:P48"/>
    <mergeCell ref="Y48:AC48"/>
    <mergeCell ref="AD48:AG48"/>
    <mergeCell ref="AH48:AK48"/>
    <mergeCell ref="AL45:AQ45"/>
    <mergeCell ref="D46:J47"/>
    <mergeCell ref="K46:N46"/>
    <mergeCell ref="O46:P46"/>
    <mergeCell ref="Y46:AC46"/>
    <mergeCell ref="AD46:AG46"/>
    <mergeCell ref="AH46:AK46"/>
    <mergeCell ref="AL46:AQ46"/>
    <mergeCell ref="K47:N47"/>
    <mergeCell ref="O47:P47"/>
    <mergeCell ref="D45:J45"/>
    <mergeCell ref="K45:N45"/>
    <mergeCell ref="O45:P45"/>
    <mergeCell ref="Y45:AC45"/>
    <mergeCell ref="AD45:AG45"/>
    <mergeCell ref="AH45:AK45"/>
    <mergeCell ref="AL43:AQ43"/>
    <mergeCell ref="D44:J44"/>
    <mergeCell ref="K44:N44"/>
    <mergeCell ref="O44:P44"/>
    <mergeCell ref="Y44:AC44"/>
    <mergeCell ref="AD44:AG44"/>
    <mergeCell ref="AH44:AK44"/>
    <mergeCell ref="AL44:AQ44"/>
    <mergeCell ref="Y42:AC42"/>
    <mergeCell ref="AD42:AG42"/>
    <mergeCell ref="AH42:AK42"/>
    <mergeCell ref="AL42:AQ42"/>
    <mergeCell ref="D43:J43"/>
    <mergeCell ref="K43:N43"/>
    <mergeCell ref="O43:P43"/>
    <mergeCell ref="Y43:AC43"/>
    <mergeCell ref="AD43:AG43"/>
    <mergeCell ref="AH43:AK43"/>
    <mergeCell ref="AL40:AQ41"/>
    <mergeCell ref="D41:J41"/>
    <mergeCell ref="K41:N41"/>
    <mergeCell ref="O41:P41"/>
    <mergeCell ref="Y41:AC41"/>
    <mergeCell ref="B42:B63"/>
    <mergeCell ref="C42:C49"/>
    <mergeCell ref="D42:J42"/>
    <mergeCell ref="K42:N42"/>
    <mergeCell ref="O42:P42"/>
    <mergeCell ref="AE35:AF35"/>
    <mergeCell ref="AG35:AH35"/>
    <mergeCell ref="AI35:AJ35"/>
    <mergeCell ref="AK35:AL35"/>
    <mergeCell ref="B40:B41"/>
    <mergeCell ref="C40:P40"/>
    <mergeCell ref="Q40:W40"/>
    <mergeCell ref="X40:AC40"/>
    <mergeCell ref="AD40:AG41"/>
    <mergeCell ref="AH40:AK41"/>
    <mergeCell ref="N35:T35"/>
    <mergeCell ref="U35:V35"/>
    <mergeCell ref="W35:X35"/>
    <mergeCell ref="Y35:Z35"/>
    <mergeCell ref="AA35:AB35"/>
    <mergeCell ref="AC35:AD35"/>
    <mergeCell ref="AA34:AB34"/>
    <mergeCell ref="AC34:AD34"/>
    <mergeCell ref="AE34:AF34"/>
    <mergeCell ref="AG34:AH34"/>
    <mergeCell ref="AI34:AJ34"/>
    <mergeCell ref="AK34:AL34"/>
    <mergeCell ref="AE33:AF33"/>
    <mergeCell ref="AG33:AH33"/>
    <mergeCell ref="AI33:AJ33"/>
    <mergeCell ref="AK33:AL33"/>
    <mergeCell ref="C34:C35"/>
    <mergeCell ref="D34:M35"/>
    <mergeCell ref="N34:T34"/>
    <mergeCell ref="U34:V34"/>
    <mergeCell ref="W34:X34"/>
    <mergeCell ref="Y34:Z34"/>
    <mergeCell ref="N33:T33"/>
    <mergeCell ref="U33:V33"/>
    <mergeCell ref="W33:X33"/>
    <mergeCell ref="Y33:Z33"/>
    <mergeCell ref="AA33:AB33"/>
    <mergeCell ref="AC33:AD33"/>
    <mergeCell ref="AA32:AB32"/>
    <mergeCell ref="AC32:AD32"/>
    <mergeCell ref="AE32:AF32"/>
    <mergeCell ref="AG32:AH32"/>
    <mergeCell ref="AI32:AJ32"/>
    <mergeCell ref="AK32:AL32"/>
    <mergeCell ref="AE31:AF31"/>
    <mergeCell ref="AG31:AH31"/>
    <mergeCell ref="AI31:AJ31"/>
    <mergeCell ref="AK31:AL31"/>
    <mergeCell ref="C32:C33"/>
    <mergeCell ref="D32:M33"/>
    <mergeCell ref="N32:T32"/>
    <mergeCell ref="U32:V32"/>
    <mergeCell ref="W32:X32"/>
    <mergeCell ref="Y32:Z32"/>
    <mergeCell ref="AE30:AF30"/>
    <mergeCell ref="AG30:AH30"/>
    <mergeCell ref="AI30:AJ30"/>
    <mergeCell ref="AK30:AL30"/>
    <mergeCell ref="N31:T31"/>
    <mergeCell ref="U31:V31"/>
    <mergeCell ref="W31:X31"/>
    <mergeCell ref="Y31:Z31"/>
    <mergeCell ref="AA31:AB31"/>
    <mergeCell ref="AC31:AD31"/>
    <mergeCell ref="N30:T30"/>
    <mergeCell ref="U30:V30"/>
    <mergeCell ref="W30:X30"/>
    <mergeCell ref="Y30:Z30"/>
    <mergeCell ref="AA30:AB30"/>
    <mergeCell ref="AC30:AD30"/>
    <mergeCell ref="AA29:AB29"/>
    <mergeCell ref="AC29:AD29"/>
    <mergeCell ref="AE29:AF29"/>
    <mergeCell ref="AG29:AH29"/>
    <mergeCell ref="AI29:AJ29"/>
    <mergeCell ref="AK29:AL29"/>
    <mergeCell ref="AE28:AF28"/>
    <mergeCell ref="AG28:AH28"/>
    <mergeCell ref="AI28:AJ28"/>
    <mergeCell ref="AK28:AL28"/>
    <mergeCell ref="C29:C31"/>
    <mergeCell ref="D29:M31"/>
    <mergeCell ref="N29:T29"/>
    <mergeCell ref="U29:V29"/>
    <mergeCell ref="W29:X29"/>
    <mergeCell ref="Y29:Z29"/>
    <mergeCell ref="N28:T28"/>
    <mergeCell ref="U28:V28"/>
    <mergeCell ref="W28:X28"/>
    <mergeCell ref="Y28:Z28"/>
    <mergeCell ref="AA28:AB28"/>
    <mergeCell ref="AC28:AD28"/>
    <mergeCell ref="AA27:AB27"/>
    <mergeCell ref="AC27:AD27"/>
    <mergeCell ref="AE27:AF27"/>
    <mergeCell ref="AG27:AH27"/>
    <mergeCell ref="AI27:AJ27"/>
    <mergeCell ref="AK27:AL27"/>
    <mergeCell ref="AE26:AF26"/>
    <mergeCell ref="AG26:AH26"/>
    <mergeCell ref="AI26:AJ26"/>
    <mergeCell ref="AK26:AL26"/>
    <mergeCell ref="C27:C28"/>
    <mergeCell ref="D27:M28"/>
    <mergeCell ref="N27:T27"/>
    <mergeCell ref="U27:V27"/>
    <mergeCell ref="W27:X27"/>
    <mergeCell ref="Y27:Z27"/>
    <mergeCell ref="AE24:AF24"/>
    <mergeCell ref="AG24:AH24"/>
    <mergeCell ref="AI24:AJ24"/>
    <mergeCell ref="D26:M26"/>
    <mergeCell ref="N26:T26"/>
    <mergeCell ref="U26:V26"/>
    <mergeCell ref="W26:X26"/>
    <mergeCell ref="Y26:Z26"/>
    <mergeCell ref="AA26:AB26"/>
    <mergeCell ref="AC26:AD26"/>
    <mergeCell ref="O24:T25"/>
    <mergeCell ref="U24:V25"/>
    <mergeCell ref="W24:X24"/>
    <mergeCell ref="Y24:Z24"/>
    <mergeCell ref="AA24:AB24"/>
    <mergeCell ref="AC24:AD24"/>
    <mergeCell ref="AI20:AJ20"/>
    <mergeCell ref="O22:T23"/>
    <mergeCell ref="U22:V23"/>
    <mergeCell ref="W22:X22"/>
    <mergeCell ref="Y22:Z22"/>
    <mergeCell ref="AA22:AB22"/>
    <mergeCell ref="AC22:AD22"/>
    <mergeCell ref="AE22:AF22"/>
    <mergeCell ref="AG22:AH22"/>
    <mergeCell ref="AI22:AJ22"/>
    <mergeCell ref="AI18:AJ18"/>
    <mergeCell ref="AK18:AL25"/>
    <mergeCell ref="O20:T21"/>
    <mergeCell ref="U20:V21"/>
    <mergeCell ref="W20:X20"/>
    <mergeCell ref="Y20:Z20"/>
    <mergeCell ref="AA20:AB20"/>
    <mergeCell ref="AC20:AD20"/>
    <mergeCell ref="AE20:AF20"/>
    <mergeCell ref="AG20:AH20"/>
    <mergeCell ref="AI16:AJ16"/>
    <mergeCell ref="N18:N25"/>
    <mergeCell ref="O18:T19"/>
    <mergeCell ref="U18:V19"/>
    <mergeCell ref="W18:X18"/>
    <mergeCell ref="Y18:Z18"/>
    <mergeCell ref="AA18:AB18"/>
    <mergeCell ref="AC18:AD18"/>
    <mergeCell ref="AE18:AF18"/>
    <mergeCell ref="AG18:AH18"/>
    <mergeCell ref="O16:T17"/>
    <mergeCell ref="U16:V17"/>
    <mergeCell ref="W16:X16"/>
    <mergeCell ref="Y16:Z16"/>
    <mergeCell ref="AA16:AB16"/>
    <mergeCell ref="AC16:AD16"/>
    <mergeCell ref="U14:V15"/>
    <mergeCell ref="W14:X14"/>
    <mergeCell ref="Y14:Z14"/>
    <mergeCell ref="AA14:AB14"/>
    <mergeCell ref="AC14:AD14"/>
    <mergeCell ref="AE14:AF14"/>
    <mergeCell ref="Y12:Z12"/>
    <mergeCell ref="AA12:AB12"/>
    <mergeCell ref="AC12:AD12"/>
    <mergeCell ref="AE12:AF12"/>
    <mergeCell ref="AG12:AH12"/>
    <mergeCell ref="AI12:AJ12"/>
    <mergeCell ref="AA10:AB10"/>
    <mergeCell ref="AC10:AD10"/>
    <mergeCell ref="AE10:AF10"/>
    <mergeCell ref="AG10:AH10"/>
    <mergeCell ref="AI10:AJ10"/>
    <mergeCell ref="AK10:AL17"/>
    <mergeCell ref="AG14:AH14"/>
    <mergeCell ref="AI14:AJ14"/>
    <mergeCell ref="AE16:AF16"/>
    <mergeCell ref="AG16:AH16"/>
    <mergeCell ref="AG9:AH9"/>
    <mergeCell ref="AI9:AJ9"/>
    <mergeCell ref="AK9:AL9"/>
    <mergeCell ref="C10:C25"/>
    <mergeCell ref="D10:M25"/>
    <mergeCell ref="N10:N17"/>
    <mergeCell ref="O10:T11"/>
    <mergeCell ref="U10:V11"/>
    <mergeCell ref="W10:X10"/>
    <mergeCell ref="Y10:Z10"/>
    <mergeCell ref="AI8:AJ8"/>
    <mergeCell ref="AK8:AL8"/>
    <mergeCell ref="D9:M9"/>
    <mergeCell ref="N9:T9"/>
    <mergeCell ref="U9:V9"/>
    <mergeCell ref="W9:X9"/>
    <mergeCell ref="Y9:Z9"/>
    <mergeCell ref="AA9:AB9"/>
    <mergeCell ref="AC9:AD9"/>
    <mergeCell ref="AE9:AF9"/>
    <mergeCell ref="AK7:AL7"/>
    <mergeCell ref="D8:M8"/>
    <mergeCell ref="N8:T8"/>
    <mergeCell ref="U8:V8"/>
    <mergeCell ref="W8:X8"/>
    <mergeCell ref="Y8:Z8"/>
    <mergeCell ref="AA8:AB8"/>
    <mergeCell ref="AC8:AD8"/>
    <mergeCell ref="AE8:AF8"/>
    <mergeCell ref="AG8:AH8"/>
    <mergeCell ref="Y7:Z7"/>
    <mergeCell ref="AA7:AB7"/>
    <mergeCell ref="AC7:AD7"/>
    <mergeCell ref="AE7:AF7"/>
    <mergeCell ref="AG7:AH7"/>
    <mergeCell ref="AI7:AJ7"/>
    <mergeCell ref="B7:B35"/>
    <mergeCell ref="C7:C9"/>
    <mergeCell ref="D7:M7"/>
    <mergeCell ref="N7:T7"/>
    <mergeCell ref="U7:V7"/>
    <mergeCell ref="W7:X7"/>
    <mergeCell ref="O12:T13"/>
    <mergeCell ref="U12:V13"/>
    <mergeCell ref="W12:X12"/>
    <mergeCell ref="O14:T15"/>
    <mergeCell ref="AK5:AL6"/>
    <mergeCell ref="W6:X6"/>
    <mergeCell ref="Y6:Z6"/>
    <mergeCell ref="AA6:AB6"/>
    <mergeCell ref="AC6:AD6"/>
    <mergeCell ref="AE6:AF6"/>
    <mergeCell ref="AG6:AH6"/>
    <mergeCell ref="AI6:AJ6"/>
    <mergeCell ref="O2:AH2"/>
    <mergeCell ref="AL2:AM2"/>
    <mergeCell ref="AN2:AQ2"/>
    <mergeCell ref="AL3:AM3"/>
    <mergeCell ref="AN3:AQ3"/>
    <mergeCell ref="B5:B6"/>
    <mergeCell ref="C5:M6"/>
    <mergeCell ref="N5:T6"/>
    <mergeCell ref="U5:V6"/>
    <mergeCell ref="W5:AJ5"/>
  </mergeCells>
  <phoneticPr fontId="1"/>
  <printOptions horizontalCentered="1"/>
  <pageMargins left="0.31496062992125984" right="0.31496062992125984" top="0.55118110236220474" bottom="0.15748031496062992" header="0" footer="0"/>
  <pageSetup paperSize="8" scale="57" orientation="landscape" r:id="rId1"/>
  <headerFooter>
    <oddHeader>&amp;R別表２</oddHeader>
  </headerFooter>
  <rowBreaks count="1" manualBreakCount="1">
    <brk id="38" min="1"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別表１</vt:lpstr>
      <vt:lpstr>別表２</vt:lpstr>
      <vt:lpstr>別表２!Print_Area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叔子</dc:creator>
  <cp:lastModifiedBy>岡本　叔子</cp:lastModifiedBy>
  <cp:lastPrinted>2024-03-05T23:33:17Z</cp:lastPrinted>
  <dcterms:created xsi:type="dcterms:W3CDTF">2023-06-20T00:44:52Z</dcterms:created>
  <dcterms:modified xsi:type="dcterms:W3CDTF">2024-03-06T00:16:21Z</dcterms:modified>
</cp:coreProperties>
</file>